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-27260" yWindow="0" windowWidth="27240" windowHeight="14900" tabRatio="500"/>
  </bookViews>
  <sheets>
    <sheet name="キャッシュ・フロー表" sheetId="1" r:id="rId1"/>
    <sheet name="分析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9" i="1" l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C38" i="2"/>
  <c r="D38" i="2"/>
  <c r="E38" i="2"/>
  <c r="F38" i="2"/>
  <c r="G38" i="2"/>
  <c r="H38" i="2"/>
  <c r="I38" i="2"/>
  <c r="J38" i="2"/>
  <c r="K38" i="2"/>
  <c r="L38" i="2"/>
  <c r="P35" i="1"/>
  <c r="M38" i="2"/>
  <c r="Q29" i="1"/>
  <c r="Q35" i="1"/>
  <c r="N38" i="2"/>
  <c r="R29" i="1"/>
  <c r="R35" i="1"/>
  <c r="O38" i="2"/>
  <c r="S29" i="1"/>
  <c r="S35" i="1"/>
  <c r="P38" i="2"/>
  <c r="T29" i="1"/>
  <c r="T35" i="1"/>
  <c r="Q38" i="2"/>
  <c r="U35" i="1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C40" i="2"/>
  <c r="D40" i="2"/>
  <c r="E40" i="2"/>
  <c r="F40" i="2"/>
  <c r="G40" i="2"/>
  <c r="H40" i="2"/>
  <c r="I40" i="2"/>
  <c r="J40" i="2"/>
  <c r="K40" i="2"/>
  <c r="L40" i="2"/>
  <c r="P65" i="1"/>
  <c r="P67" i="1"/>
  <c r="M40" i="2"/>
  <c r="Q66" i="1"/>
  <c r="Q65" i="1"/>
  <c r="Q67" i="1"/>
  <c r="N40" i="2"/>
  <c r="R66" i="1"/>
  <c r="R65" i="1"/>
  <c r="R67" i="1"/>
  <c r="O40" i="2"/>
  <c r="S66" i="1"/>
  <c r="S65" i="1"/>
  <c r="S67" i="1"/>
  <c r="P40" i="2"/>
  <c r="T66" i="1"/>
  <c r="T65" i="1"/>
  <c r="T67" i="1"/>
  <c r="Q40" i="2"/>
  <c r="U65" i="1"/>
  <c r="U66" i="1"/>
  <c r="U67" i="1"/>
  <c r="R40" i="2"/>
  <c r="V66" i="1"/>
  <c r="V67" i="1"/>
  <c r="S40" i="2"/>
  <c r="W66" i="1"/>
  <c r="W67" i="1"/>
  <c r="T40" i="2"/>
  <c r="X66" i="1"/>
  <c r="X67" i="1"/>
  <c r="U40" i="2"/>
  <c r="Y66" i="1"/>
  <c r="Y67" i="1"/>
  <c r="V40" i="2"/>
  <c r="Z66" i="1"/>
  <c r="Z67" i="1"/>
  <c r="W40" i="2"/>
  <c r="AA66" i="1"/>
  <c r="AA67" i="1"/>
  <c r="X40" i="2"/>
  <c r="AB66" i="1"/>
  <c r="AB67" i="1"/>
  <c r="Y40" i="2"/>
  <c r="AC66" i="1"/>
  <c r="AC67" i="1"/>
  <c r="Z40" i="2"/>
  <c r="AD66" i="1"/>
  <c r="AD67" i="1"/>
  <c r="AA40" i="2"/>
  <c r="AE66" i="1"/>
  <c r="AE67" i="1"/>
  <c r="AB40" i="2"/>
  <c r="AF66" i="1"/>
  <c r="AF67" i="1"/>
  <c r="AC40" i="2"/>
  <c r="AG66" i="1"/>
  <c r="AG67" i="1"/>
  <c r="AD40" i="2"/>
  <c r="AH66" i="1"/>
  <c r="AH67" i="1"/>
  <c r="AE40" i="2"/>
  <c r="AI66" i="1"/>
  <c r="AI67" i="1"/>
  <c r="AF40" i="2"/>
  <c r="AJ66" i="1"/>
  <c r="AJ67" i="1"/>
  <c r="AG40" i="2"/>
  <c r="AK66" i="1"/>
  <c r="AK67" i="1"/>
  <c r="AH40" i="2"/>
  <c r="AL66" i="1"/>
  <c r="AL67" i="1"/>
  <c r="AI40" i="2"/>
  <c r="AM66" i="1"/>
  <c r="AM67" i="1"/>
  <c r="AJ40" i="2"/>
  <c r="AN66" i="1"/>
  <c r="AN67" i="1"/>
  <c r="AK40" i="2"/>
  <c r="AO66" i="1"/>
  <c r="AO67" i="1"/>
  <c r="AL40" i="2"/>
  <c r="AP66" i="1"/>
  <c r="AP67" i="1"/>
  <c r="AM40" i="2"/>
  <c r="AQ66" i="1"/>
  <c r="AQ67" i="1"/>
  <c r="AN40" i="2"/>
  <c r="AR66" i="1"/>
  <c r="AR67" i="1"/>
  <c r="AO40" i="2"/>
  <c r="AS66" i="1"/>
  <c r="AS67" i="1"/>
  <c r="AP40" i="2"/>
  <c r="AT66" i="1"/>
  <c r="AT67" i="1"/>
  <c r="AQ40" i="2"/>
  <c r="AU66" i="1"/>
  <c r="AU67" i="1"/>
  <c r="AR40" i="2"/>
  <c r="AV66" i="1"/>
  <c r="AV67" i="1"/>
  <c r="AS40" i="2"/>
  <c r="AW66" i="1"/>
  <c r="AW67" i="1"/>
  <c r="AT40" i="2"/>
  <c r="AX66" i="1"/>
  <c r="AX67" i="1"/>
  <c r="AU40" i="2"/>
  <c r="AY66" i="1"/>
  <c r="AY67" i="1"/>
  <c r="AV40" i="2"/>
  <c r="AZ66" i="1"/>
  <c r="AZ67" i="1"/>
  <c r="AW40" i="2"/>
  <c r="BA66" i="1"/>
  <c r="BA67" i="1"/>
  <c r="AX40" i="2"/>
  <c r="BB66" i="1"/>
  <c r="BB67" i="1"/>
  <c r="AY40" i="2"/>
  <c r="BC66" i="1"/>
  <c r="BC67" i="1"/>
  <c r="AZ40" i="2"/>
  <c r="BD66" i="1"/>
  <c r="BD67" i="1"/>
  <c r="BA40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C59" i="2"/>
  <c r="C58" i="2"/>
  <c r="C57" i="2"/>
  <c r="C56" i="2"/>
  <c r="C55" i="2"/>
  <c r="C54" i="2"/>
  <c r="C53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K42" i="1"/>
  <c r="K62" i="1"/>
  <c r="K63" i="1"/>
  <c r="K64" i="1"/>
  <c r="K65" i="1"/>
  <c r="I42" i="1"/>
  <c r="I62" i="1"/>
  <c r="I63" i="1"/>
  <c r="I64" i="1"/>
  <c r="I65" i="1"/>
  <c r="F42" i="1"/>
  <c r="F62" i="1"/>
  <c r="F63" i="1"/>
  <c r="F64" i="1"/>
  <c r="F65" i="1"/>
  <c r="F67" i="1"/>
  <c r="G66" i="1"/>
  <c r="G42" i="1"/>
  <c r="G62" i="1"/>
  <c r="G63" i="1"/>
  <c r="G64" i="1"/>
  <c r="G65" i="1"/>
  <c r="G67" i="1"/>
  <c r="H66" i="1"/>
  <c r="H42" i="1"/>
  <c r="H62" i="1"/>
  <c r="H63" i="1"/>
  <c r="H64" i="1"/>
  <c r="H65" i="1"/>
  <c r="H67" i="1"/>
  <c r="I66" i="1"/>
  <c r="I67" i="1"/>
  <c r="J66" i="1"/>
  <c r="J42" i="1"/>
  <c r="J62" i="1"/>
  <c r="J63" i="1"/>
  <c r="J64" i="1"/>
  <c r="J65" i="1"/>
  <c r="J67" i="1"/>
  <c r="K66" i="1"/>
  <c r="K67" i="1"/>
  <c r="L66" i="1"/>
  <c r="L42" i="1"/>
  <c r="L62" i="1"/>
  <c r="L63" i="1"/>
  <c r="L64" i="1"/>
  <c r="L65" i="1"/>
  <c r="L67" i="1"/>
  <c r="M66" i="1"/>
  <c r="M42" i="1"/>
  <c r="M62" i="1"/>
  <c r="M63" i="1"/>
  <c r="M64" i="1"/>
  <c r="M65" i="1"/>
  <c r="M67" i="1"/>
  <c r="N66" i="1"/>
  <c r="N42" i="1"/>
  <c r="N62" i="1"/>
  <c r="N63" i="1"/>
  <c r="N64" i="1"/>
  <c r="N65" i="1"/>
  <c r="N67" i="1"/>
  <c r="O66" i="1"/>
  <c r="O42" i="1"/>
  <c r="O62" i="1"/>
  <c r="O63" i="1"/>
  <c r="O64" i="1"/>
  <c r="O65" i="1"/>
  <c r="O67" i="1"/>
  <c r="P66" i="1"/>
  <c r="P42" i="1"/>
  <c r="P62" i="1"/>
  <c r="P63" i="1"/>
  <c r="P64" i="1"/>
  <c r="Q42" i="1"/>
  <c r="Q62" i="1"/>
  <c r="Q63" i="1"/>
  <c r="Q64" i="1"/>
  <c r="R42" i="1"/>
  <c r="R62" i="1"/>
  <c r="R63" i="1"/>
  <c r="R64" i="1"/>
  <c r="S42" i="1"/>
  <c r="S62" i="1"/>
  <c r="S63" i="1"/>
  <c r="S64" i="1"/>
  <c r="T42" i="1"/>
  <c r="T62" i="1"/>
  <c r="T63" i="1"/>
  <c r="T64" i="1"/>
  <c r="U42" i="1"/>
  <c r="U62" i="1"/>
  <c r="U63" i="1"/>
  <c r="U64" i="1"/>
  <c r="V42" i="1"/>
  <c r="V62" i="1"/>
  <c r="V63" i="1"/>
  <c r="V64" i="1"/>
  <c r="V65" i="1"/>
  <c r="W42" i="1"/>
  <c r="W62" i="1"/>
  <c r="W63" i="1"/>
  <c r="W64" i="1"/>
  <c r="W65" i="1"/>
  <c r="X42" i="1"/>
  <c r="X62" i="1"/>
  <c r="X63" i="1"/>
  <c r="X64" i="1"/>
  <c r="X65" i="1"/>
  <c r="Y42" i="1"/>
  <c r="Y62" i="1"/>
  <c r="Y63" i="1"/>
  <c r="Y64" i="1"/>
  <c r="Y65" i="1"/>
  <c r="Z42" i="1"/>
  <c r="Z62" i="1"/>
  <c r="Z63" i="1"/>
  <c r="Z64" i="1"/>
  <c r="Z65" i="1"/>
  <c r="AA42" i="1"/>
  <c r="AA62" i="1"/>
  <c r="AA63" i="1"/>
  <c r="AA64" i="1"/>
  <c r="AA65" i="1"/>
  <c r="AB42" i="1"/>
  <c r="AB62" i="1"/>
  <c r="AB63" i="1"/>
  <c r="AB64" i="1"/>
  <c r="AB65" i="1"/>
  <c r="AC42" i="1"/>
  <c r="AC62" i="1"/>
  <c r="AC63" i="1"/>
  <c r="AC64" i="1"/>
  <c r="AC65" i="1"/>
  <c r="AD42" i="1"/>
  <c r="AD62" i="1"/>
  <c r="AD63" i="1"/>
  <c r="AD64" i="1"/>
  <c r="AD65" i="1"/>
  <c r="AE42" i="1"/>
  <c r="AE62" i="1"/>
  <c r="AE63" i="1"/>
  <c r="AE64" i="1"/>
  <c r="AE65" i="1"/>
  <c r="AF42" i="1"/>
  <c r="AF62" i="1"/>
  <c r="AF63" i="1"/>
  <c r="AF64" i="1"/>
  <c r="AF65" i="1"/>
  <c r="AG42" i="1"/>
  <c r="AG62" i="1"/>
  <c r="AG63" i="1"/>
  <c r="AG64" i="1"/>
  <c r="AG65" i="1"/>
  <c r="AH42" i="1"/>
  <c r="AH62" i="1"/>
  <c r="AH63" i="1"/>
  <c r="AH64" i="1"/>
  <c r="AH65" i="1"/>
  <c r="AI42" i="1"/>
  <c r="AI62" i="1"/>
  <c r="AI63" i="1"/>
  <c r="AI64" i="1"/>
  <c r="AI65" i="1"/>
  <c r="AJ42" i="1"/>
  <c r="AJ62" i="1"/>
  <c r="AJ63" i="1"/>
  <c r="AJ64" i="1"/>
  <c r="AJ65" i="1"/>
  <c r="AK42" i="1"/>
  <c r="AK62" i="1"/>
  <c r="AK63" i="1"/>
  <c r="AK64" i="1"/>
  <c r="AK65" i="1"/>
  <c r="AL42" i="1"/>
  <c r="AL62" i="1"/>
  <c r="AL63" i="1"/>
  <c r="AL64" i="1"/>
  <c r="AL65" i="1"/>
  <c r="AM42" i="1"/>
  <c r="AM62" i="1"/>
  <c r="AM63" i="1"/>
  <c r="AM64" i="1"/>
  <c r="AM65" i="1"/>
  <c r="AN42" i="1"/>
  <c r="AN62" i="1"/>
  <c r="AN63" i="1"/>
  <c r="AN64" i="1"/>
  <c r="AN65" i="1"/>
  <c r="AO42" i="1"/>
  <c r="AO62" i="1"/>
  <c r="AO63" i="1"/>
  <c r="AO64" i="1"/>
  <c r="AO65" i="1"/>
  <c r="AP42" i="1"/>
  <c r="AP62" i="1"/>
  <c r="AP63" i="1"/>
  <c r="AP64" i="1"/>
  <c r="AP65" i="1"/>
  <c r="AQ42" i="1"/>
  <c r="AQ62" i="1"/>
  <c r="AQ63" i="1"/>
  <c r="AQ64" i="1"/>
  <c r="AQ65" i="1"/>
  <c r="AR42" i="1"/>
  <c r="AR62" i="1"/>
  <c r="AR63" i="1"/>
  <c r="AR64" i="1"/>
  <c r="AR65" i="1"/>
  <c r="AS42" i="1"/>
  <c r="AS62" i="1"/>
  <c r="AS63" i="1"/>
  <c r="AS64" i="1"/>
  <c r="AS65" i="1"/>
  <c r="AT42" i="1"/>
  <c r="AT62" i="1"/>
  <c r="AT63" i="1"/>
  <c r="AT64" i="1"/>
  <c r="AT65" i="1"/>
  <c r="AU42" i="1"/>
  <c r="AU62" i="1"/>
  <c r="AU63" i="1"/>
  <c r="AU64" i="1"/>
  <c r="AU65" i="1"/>
  <c r="AV42" i="1"/>
  <c r="AV62" i="1"/>
  <c r="AV63" i="1"/>
  <c r="AV64" i="1"/>
  <c r="AV65" i="1"/>
  <c r="AW42" i="1"/>
  <c r="AW62" i="1"/>
  <c r="AW63" i="1"/>
  <c r="AW64" i="1"/>
  <c r="AW65" i="1"/>
  <c r="AX42" i="1"/>
  <c r="AX62" i="1"/>
  <c r="AX63" i="1"/>
  <c r="AX64" i="1"/>
  <c r="AX65" i="1"/>
  <c r="AY42" i="1"/>
  <c r="AY62" i="1"/>
  <c r="AY63" i="1"/>
  <c r="AY64" i="1"/>
  <c r="AY65" i="1"/>
  <c r="AZ42" i="1"/>
  <c r="AZ62" i="1"/>
  <c r="AZ63" i="1"/>
  <c r="AZ64" i="1"/>
  <c r="AZ65" i="1"/>
  <c r="BA42" i="1"/>
  <c r="BA62" i="1"/>
  <c r="BA63" i="1"/>
  <c r="BA64" i="1"/>
  <c r="BA65" i="1"/>
  <c r="BB42" i="1"/>
  <c r="BB62" i="1"/>
  <c r="BB63" i="1"/>
  <c r="BB64" i="1"/>
  <c r="BB65" i="1"/>
  <c r="BC42" i="1"/>
  <c r="BC62" i="1"/>
  <c r="BC63" i="1"/>
  <c r="BC64" i="1"/>
  <c r="BC65" i="1"/>
  <c r="BD42" i="1"/>
  <c r="BD62" i="1"/>
  <c r="BD63" i="1"/>
  <c r="BD64" i="1"/>
  <c r="BD65" i="1"/>
  <c r="AZ26" i="1"/>
  <c r="BA26" i="1"/>
  <c r="BB26" i="1"/>
  <c r="BC26" i="1"/>
  <c r="BD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G26" i="1"/>
  <c r="H26" i="1"/>
  <c r="I26" i="1"/>
  <c r="J26" i="1"/>
  <c r="K26" i="1"/>
  <c r="L26" i="1"/>
  <c r="M26" i="1"/>
  <c r="N26" i="1"/>
  <c r="O26" i="1"/>
  <c r="F26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G49" i="1"/>
  <c r="H37" i="1"/>
  <c r="G37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R52" i="1"/>
  <c r="S52" i="1"/>
  <c r="T52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BE35" i="1"/>
  <c r="BE34" i="1"/>
  <c r="BE33" i="1"/>
  <c r="BE32" i="1"/>
  <c r="BE31" i="1"/>
  <c r="BE30" i="1"/>
  <c r="BE29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G61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G60" i="1"/>
  <c r="H58" i="1"/>
  <c r="I58" i="1"/>
  <c r="J58" i="1"/>
  <c r="K58" i="1"/>
  <c r="L58" i="1"/>
  <c r="M58" i="1"/>
  <c r="N58" i="1"/>
  <c r="O58" i="1"/>
  <c r="G58" i="1"/>
  <c r="G56" i="1"/>
  <c r="H56" i="1"/>
  <c r="I56" i="1"/>
  <c r="J56" i="1"/>
  <c r="K56" i="1"/>
  <c r="L56" i="1"/>
  <c r="M56" i="1"/>
  <c r="N56" i="1"/>
  <c r="O56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AH47" i="1"/>
  <c r="AI47" i="1"/>
  <c r="AJ47" i="1"/>
  <c r="AK47" i="1"/>
  <c r="AL47" i="1"/>
  <c r="AG47" i="1"/>
  <c r="AF47" i="1"/>
  <c r="P46" i="1"/>
  <c r="Q46" i="1"/>
  <c r="R46" i="1"/>
  <c r="S46" i="1"/>
  <c r="T46" i="1"/>
  <c r="H46" i="1"/>
  <c r="I46" i="1"/>
  <c r="J46" i="1"/>
  <c r="K46" i="1"/>
  <c r="L46" i="1"/>
  <c r="M46" i="1"/>
  <c r="N46" i="1"/>
  <c r="O46" i="1"/>
  <c r="G46" i="1"/>
  <c r="F46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AF45" i="1"/>
  <c r="W44" i="1"/>
  <c r="X44" i="1"/>
  <c r="Y44" i="1"/>
  <c r="Z44" i="1"/>
  <c r="AA44" i="1"/>
  <c r="AB44" i="1"/>
  <c r="AC44" i="1"/>
  <c r="AD44" i="1"/>
  <c r="V44" i="1"/>
  <c r="G52" i="1"/>
  <c r="H52" i="1"/>
  <c r="I52" i="1"/>
  <c r="J52" i="1"/>
  <c r="K52" i="1"/>
  <c r="L52" i="1"/>
  <c r="M52" i="1"/>
  <c r="N52" i="1"/>
  <c r="O52" i="1"/>
  <c r="P52" i="1"/>
  <c r="F5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F43" i="1"/>
  <c r="F55" i="1"/>
  <c r="G27" i="1"/>
  <c r="H27" i="1"/>
  <c r="F36" i="1"/>
  <c r="G36" i="1"/>
  <c r="H36" i="1"/>
  <c r="I27" i="1"/>
  <c r="I36" i="1"/>
  <c r="J27" i="1"/>
  <c r="J36" i="1"/>
  <c r="K27" i="1"/>
  <c r="K36" i="1"/>
  <c r="L27" i="1"/>
  <c r="L36" i="1"/>
  <c r="M27" i="1"/>
  <c r="M36" i="1"/>
  <c r="N27" i="1"/>
  <c r="N36" i="1"/>
  <c r="O27" i="1"/>
  <c r="O36" i="1"/>
  <c r="P27" i="1"/>
  <c r="P36" i="1"/>
  <c r="Q27" i="1"/>
  <c r="Q36" i="1"/>
  <c r="R27" i="1"/>
  <c r="R36" i="1"/>
  <c r="S27" i="1"/>
  <c r="S36" i="1"/>
  <c r="T27" i="1"/>
  <c r="T36" i="1"/>
  <c r="U27" i="1"/>
  <c r="U36" i="1"/>
  <c r="V27" i="1"/>
  <c r="V36" i="1"/>
  <c r="W27" i="1"/>
  <c r="W36" i="1"/>
  <c r="X27" i="1"/>
  <c r="X36" i="1"/>
  <c r="Y27" i="1"/>
  <c r="Y36" i="1"/>
  <c r="Z27" i="1"/>
  <c r="Z36" i="1"/>
  <c r="AA27" i="1"/>
  <c r="AA36" i="1"/>
  <c r="AB27" i="1"/>
  <c r="AB36" i="1"/>
  <c r="AC27" i="1"/>
  <c r="AC36" i="1"/>
  <c r="AD27" i="1"/>
  <c r="AD36" i="1"/>
  <c r="AE27" i="1"/>
  <c r="AE36" i="1"/>
  <c r="AF27" i="1"/>
  <c r="AF36" i="1"/>
  <c r="AG27" i="1"/>
  <c r="AG36" i="1"/>
  <c r="AH27" i="1"/>
  <c r="AH36" i="1"/>
  <c r="AI27" i="1"/>
  <c r="AI36" i="1"/>
  <c r="AJ27" i="1"/>
  <c r="AJ36" i="1"/>
  <c r="AK27" i="1"/>
  <c r="AK36" i="1"/>
  <c r="AL27" i="1"/>
  <c r="AL36" i="1"/>
  <c r="AM27" i="1"/>
  <c r="AM36" i="1"/>
  <c r="AN27" i="1"/>
  <c r="AN36" i="1"/>
  <c r="AO27" i="1"/>
  <c r="AO36" i="1"/>
  <c r="AP27" i="1"/>
  <c r="AP36" i="1"/>
  <c r="AQ27" i="1"/>
  <c r="AQ36" i="1"/>
  <c r="AR27" i="1"/>
  <c r="AR36" i="1"/>
  <c r="AS27" i="1"/>
  <c r="AS36" i="1"/>
  <c r="AT27" i="1"/>
  <c r="AT36" i="1"/>
  <c r="AU27" i="1"/>
  <c r="AU36" i="1"/>
  <c r="AV27" i="1"/>
  <c r="AV36" i="1"/>
  <c r="AW27" i="1"/>
  <c r="AW36" i="1"/>
  <c r="AX27" i="1"/>
  <c r="AX36" i="1"/>
  <c r="AY27" i="1"/>
  <c r="AY36" i="1"/>
  <c r="AZ27" i="1"/>
  <c r="AZ36" i="1"/>
  <c r="BA27" i="1"/>
  <c r="BA36" i="1"/>
  <c r="BB27" i="1"/>
  <c r="BB36" i="1"/>
  <c r="BC27" i="1"/>
  <c r="BC36" i="1"/>
  <c r="BD27" i="1"/>
  <c r="BD36" i="1"/>
  <c r="F66" i="1"/>
  <c r="F35" i="1"/>
  <c r="G35" i="1"/>
  <c r="H35" i="1"/>
  <c r="I29" i="1"/>
  <c r="I35" i="1"/>
  <c r="J29" i="1"/>
  <c r="J35" i="1"/>
  <c r="K29" i="1"/>
  <c r="K35" i="1"/>
  <c r="L29" i="1"/>
  <c r="L35" i="1"/>
  <c r="M28" i="1"/>
  <c r="M29" i="1"/>
  <c r="M35" i="1"/>
  <c r="N28" i="1"/>
  <c r="N29" i="1"/>
  <c r="N35" i="1"/>
  <c r="O28" i="1"/>
  <c r="O29" i="1"/>
  <c r="O35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</calcChain>
</file>

<file path=xl/sharedStrings.xml><?xml version="1.0" encoding="utf-8"?>
<sst xmlns="http://schemas.openxmlformats.org/spreadsheetml/2006/main" count="275" uniqueCount="147">
  <si>
    <t>西暦</t>
  </si>
  <si>
    <t>インフレ率</t>
    <rPh sb="4" eb="5">
      <t>リツ</t>
    </rPh>
    <phoneticPr fontId="2"/>
  </si>
  <si>
    <t>消費税率</t>
    <rPh sb="0" eb="2">
      <t>ショウヒ</t>
    </rPh>
    <rPh sb="2" eb="4">
      <t>ゼイリツ</t>
    </rPh>
    <phoneticPr fontId="2"/>
  </si>
  <si>
    <t>収入</t>
    <rPh sb="0" eb="2">
      <t>シュウニュウ</t>
    </rPh>
    <phoneticPr fontId="2"/>
  </si>
  <si>
    <t>退職金</t>
    <rPh sb="0" eb="3">
      <t>タイショクキン</t>
    </rPh>
    <phoneticPr fontId="2"/>
  </si>
  <si>
    <t>年金</t>
    <rPh sb="0" eb="2">
      <t>ネンキン</t>
    </rPh>
    <phoneticPr fontId="2"/>
  </si>
  <si>
    <t>支出</t>
    <rPh sb="0" eb="2">
      <t>シ</t>
    </rPh>
    <phoneticPr fontId="2"/>
  </si>
  <si>
    <t>生活費</t>
    <rPh sb="0" eb="3">
      <t>セイカツヒ</t>
    </rPh>
    <phoneticPr fontId="2"/>
  </si>
  <si>
    <t>予備費</t>
    <rPh sb="0" eb="2">
      <t>ヨビ</t>
    </rPh>
    <phoneticPr fontId="2"/>
  </si>
  <si>
    <t>車両関連費</t>
  </si>
  <si>
    <t>医療費</t>
    <rPh sb="0" eb="3">
      <t>イリョウヒ</t>
    </rPh>
    <phoneticPr fontId="2"/>
  </si>
  <si>
    <t>小計</t>
    <rPh sb="0" eb="2">
      <t>ショウケイ</t>
    </rPh>
    <phoneticPr fontId="2"/>
  </si>
  <si>
    <t>税金</t>
    <rPh sb="0" eb="2">
      <t>ゼイキン</t>
    </rPh>
    <phoneticPr fontId="2"/>
  </si>
  <si>
    <t>住民税</t>
  </si>
  <si>
    <t>退職金住民税</t>
    <rPh sb="0" eb="3">
      <t>タイショクキン</t>
    </rPh>
    <rPh sb="3" eb="6">
      <t>ジュウミンゼイ</t>
    </rPh>
    <phoneticPr fontId="3"/>
  </si>
  <si>
    <t>自動車税</t>
    <rPh sb="0" eb="3">
      <t>ジドウシャ</t>
    </rPh>
    <rPh sb="3" eb="4">
      <t>ゼイ</t>
    </rPh>
    <phoneticPr fontId="3"/>
  </si>
  <si>
    <t>消費税</t>
    <rPh sb="0" eb="3">
      <t>ショウヒゼイ</t>
    </rPh>
    <phoneticPr fontId="3"/>
  </si>
  <si>
    <t>厚生年金</t>
    <rPh sb="0" eb="2">
      <t>コウセイ</t>
    </rPh>
    <phoneticPr fontId="3"/>
  </si>
  <si>
    <t>国民年金</t>
    <rPh sb="0" eb="2">
      <t>コクミン</t>
    </rPh>
    <rPh sb="2" eb="4">
      <t>ネンキン</t>
    </rPh>
    <phoneticPr fontId="3"/>
  </si>
  <si>
    <t>個人年金</t>
    <rPh sb="0" eb="2">
      <t>コジン</t>
    </rPh>
    <rPh sb="2" eb="4">
      <t>ネンキン</t>
    </rPh>
    <phoneticPr fontId="3"/>
  </si>
  <si>
    <t>保険</t>
    <rPh sb="0" eb="2">
      <t>ホケン</t>
    </rPh>
    <phoneticPr fontId="2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</si>
  <si>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3"/>
  </si>
  <si>
    <t>介護保険料</t>
    <rPh sb="0" eb="2">
      <t>カイゴ</t>
    </rPh>
    <rPh sb="2" eb="5">
      <t>ホケンリョウ</t>
    </rPh>
    <phoneticPr fontId="3"/>
  </si>
  <si>
    <t>医療保険料</t>
    <rPh sb="0" eb="2">
      <t>イリョウ</t>
    </rPh>
    <phoneticPr fontId="3"/>
  </si>
  <si>
    <t>自動車保険料</t>
  </si>
  <si>
    <t>火災保険・地震保険</t>
    <rPh sb="0" eb="2">
      <t>カサイ</t>
    </rPh>
    <rPh sb="2" eb="4">
      <t>ホケン</t>
    </rPh>
    <rPh sb="5" eb="7">
      <t>ジシン</t>
    </rPh>
    <rPh sb="7" eb="9">
      <t>ホケン</t>
    </rPh>
    <phoneticPr fontId="3"/>
  </si>
  <si>
    <t>収支</t>
    <rPh sb="0" eb="2">
      <t>シュ</t>
    </rPh>
    <phoneticPr fontId="2"/>
  </si>
  <si>
    <t>年間収支</t>
    <rPh sb="0" eb="2">
      <t>ネンカン</t>
    </rPh>
    <rPh sb="2" eb="4">
      <t>シュウシ</t>
    </rPh>
    <phoneticPr fontId="2"/>
  </si>
  <si>
    <t>本人</t>
    <rPh sb="0" eb="2">
      <t>ホンニン</t>
    </rPh>
    <phoneticPr fontId="4"/>
  </si>
  <si>
    <t>給与所得</t>
    <rPh sb="0" eb="2">
      <t>キュウヨ</t>
    </rPh>
    <rPh sb="2" eb="4">
      <t>ショトク</t>
    </rPh>
    <phoneticPr fontId="2"/>
  </si>
  <si>
    <t>公的年金</t>
    <rPh sb="0" eb="2">
      <t>コウテキ</t>
    </rPh>
    <rPh sb="2" eb="4">
      <t>ネンキン</t>
    </rPh>
    <phoneticPr fontId="2"/>
  </si>
  <si>
    <t>企業年金</t>
    <rPh sb="0" eb="2">
      <t>キギョウ</t>
    </rPh>
    <rPh sb="2" eb="4">
      <t>ネンキン</t>
    </rPh>
    <phoneticPr fontId="4"/>
  </si>
  <si>
    <t>介護費用</t>
    <rPh sb="0" eb="2">
      <t>カイゴ</t>
    </rPh>
    <rPh sb="2" eb="4">
      <t>ヒヨウ</t>
    </rPh>
    <phoneticPr fontId="4"/>
  </si>
  <si>
    <t>収入合計</t>
    <rPh sb="0" eb="2">
      <t>シュウニュウ</t>
    </rPh>
    <rPh sb="2" eb="4">
      <t>ゴウケイ</t>
    </rPh>
    <phoneticPr fontId="4"/>
  </si>
  <si>
    <t>支出合計</t>
    <rPh sb="2" eb="4">
      <t>ゴウケイ</t>
    </rPh>
    <phoneticPr fontId="4"/>
  </si>
  <si>
    <t>資産</t>
    <rPh sb="0" eb="2">
      <t>シサン</t>
    </rPh>
    <phoneticPr fontId="4"/>
  </si>
  <si>
    <t>運用益</t>
    <rPh sb="0" eb="2">
      <t>ウンヨウ</t>
    </rPh>
    <rPh sb="2" eb="3">
      <t>エキ</t>
    </rPh>
    <phoneticPr fontId="4"/>
  </si>
  <si>
    <t>（父）</t>
    <rPh sb="1" eb="2">
      <t>チチ</t>
    </rPh>
    <phoneticPr fontId="4"/>
  </si>
  <si>
    <t>（母）</t>
    <rPh sb="1" eb="2">
      <t>ハハ</t>
    </rPh>
    <phoneticPr fontId="4"/>
  </si>
  <si>
    <t>基本生活費</t>
    <phoneticPr fontId="4"/>
  </si>
  <si>
    <t>比率</t>
    <rPh sb="0" eb="2">
      <t>ヒリツ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</si>
  <si>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</si>
  <si>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</si>
  <si>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</si>
  <si>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</si>
  <si>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</si>
  <si>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</si>
  <si>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＜万円＞</t>
    <rPh sb="1" eb="3">
      <t>マンエン</t>
    </rPh>
    <phoneticPr fontId="4"/>
  </si>
  <si>
    <t>個人年金</t>
    <rPh sb="0" eb="2">
      <t>コジン</t>
    </rPh>
    <rPh sb="2" eb="4">
      <t>ネンキン</t>
    </rPh>
    <phoneticPr fontId="4"/>
  </si>
  <si>
    <t>失業給付</t>
    <rPh sb="0" eb="4">
      <t>シツ</t>
    </rPh>
    <phoneticPr fontId="2"/>
  </si>
  <si>
    <t>住宅関連費</t>
    <rPh sb="4" eb="5">
      <t>ヒ</t>
    </rPh>
    <phoneticPr fontId="4"/>
  </si>
  <si>
    <t>固定資産税／都市計画税</t>
    <phoneticPr fontId="4"/>
  </si>
  <si>
    <t>健康保険料</t>
    <rPh sb="2" eb="4">
      <t>ホケン</t>
    </rPh>
    <rPh sb="4" eb="5">
      <t>リョウ</t>
    </rPh>
    <phoneticPr fontId="3"/>
  </si>
  <si>
    <t>後期高齢者保険料</t>
    <rPh sb="0" eb="2">
      <t>コウキ</t>
    </rPh>
    <rPh sb="2" eb="5">
      <t>コウレイシャ</t>
    </rPh>
    <rPh sb="5" eb="7">
      <t>ホケン</t>
    </rPh>
    <rPh sb="7" eb="8">
      <t>リョウ</t>
    </rPh>
    <phoneticPr fontId="2"/>
  </si>
  <si>
    <t>雇用保険料</t>
    <rPh sb="4" eb="5">
      <t>リョウ</t>
    </rPh>
    <phoneticPr fontId="4"/>
  </si>
  <si>
    <t>車買換</t>
    <rPh sb="0" eb="1">
      <t>クルマ</t>
    </rPh>
    <rPh sb="1" eb="3">
      <t>カイカエ</t>
    </rPh>
    <phoneticPr fontId="4"/>
  </si>
  <si>
    <t>将来リスク</t>
    <rPh sb="0" eb="2">
      <t>ショウライ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</si>
  <si>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</si>
  <si>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</si>
  <si>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</si>
  <si>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</si>
  <si>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貯蓄残高</t>
    <rPh sb="0" eb="2">
      <t>チョチク</t>
    </rPh>
    <rPh sb="2" eb="4">
      <t>ザンダカ</t>
    </rPh>
    <phoneticPr fontId="4"/>
  </si>
  <si>
    <t>キャッシュ・フロー表</t>
    <rPh sb="9" eb="10">
      <t>ヒョウ</t>
    </rPh>
    <phoneticPr fontId="2"/>
  </si>
  <si>
    <t>未来年表</t>
    <rPh sb="0" eb="2">
      <t>ミライ</t>
    </rPh>
    <rPh sb="2" eb="4">
      <t>ネンピョウ</t>
    </rPh>
    <phoneticPr fontId="4"/>
  </si>
  <si>
    <t>キャリア</t>
    <phoneticPr fontId="4"/>
  </si>
  <si>
    <t>マイホーム</t>
    <phoneticPr fontId="4"/>
  </si>
  <si>
    <t>ライフスタイル（趣味）</t>
    <rPh sb="8" eb="10">
      <t>シュミ</t>
    </rPh>
    <phoneticPr fontId="4"/>
  </si>
  <si>
    <t>自己啓発</t>
    <rPh sb="0" eb="4">
      <t>ジコケイハツ</t>
    </rPh>
    <phoneticPr fontId="4"/>
  </si>
  <si>
    <t>健康増進</t>
    <rPh sb="0" eb="2">
      <t>ケンコウ</t>
    </rPh>
    <rPh sb="2" eb="4">
      <t>ゾウシン</t>
    </rPh>
    <phoneticPr fontId="4"/>
  </si>
  <si>
    <t>家族</t>
    <rPh sb="0" eb="2">
      <t>カゾク</t>
    </rPh>
    <phoneticPr fontId="4"/>
  </si>
  <si>
    <t>リスク</t>
    <phoneticPr fontId="4"/>
  </si>
  <si>
    <t>楽しみ</t>
    <rPh sb="0" eb="1">
      <t>タノ</t>
    </rPh>
    <phoneticPr fontId="4"/>
  </si>
  <si>
    <t>人間資産</t>
    <rPh sb="0" eb="2">
      <t>ニンゲン</t>
    </rPh>
    <rPh sb="2" eb="4">
      <t>シサン</t>
    </rPh>
    <phoneticPr fontId="4"/>
  </si>
  <si>
    <t>マイ・プラン</t>
    <phoneticPr fontId="4"/>
  </si>
  <si>
    <t>ビジネスプラン</t>
    <phoneticPr fontId="4"/>
  </si>
  <si>
    <t>業界・産業</t>
    <rPh sb="0" eb="2">
      <t>ギョウカイ</t>
    </rPh>
    <rPh sb="3" eb="5">
      <t>サンギョウ</t>
    </rPh>
    <phoneticPr fontId="4"/>
  </si>
  <si>
    <t>経済</t>
    <rPh sb="0" eb="2">
      <t>ケイザイ</t>
    </rPh>
    <phoneticPr fontId="4"/>
  </si>
  <si>
    <t>イベント</t>
    <phoneticPr fontId="4"/>
  </si>
  <si>
    <t>関心事</t>
    <rPh sb="0" eb="3">
      <t>カンシンゴト</t>
    </rPh>
    <phoneticPr fontId="4"/>
  </si>
  <si>
    <t>車買換</t>
    <rPh sb="0" eb="1">
      <t>クルマ</t>
    </rPh>
    <rPh sb="1" eb="3">
      <t>カイカエ</t>
    </rPh>
    <phoneticPr fontId="4"/>
  </si>
  <si>
    <t>介護費用</t>
    <rPh sb="0" eb="2">
      <t>カイゴ</t>
    </rPh>
    <rPh sb="2" eb="4">
      <t>ヒヨウ</t>
    </rPh>
    <phoneticPr fontId="4"/>
  </si>
  <si>
    <t>平均余命</t>
    <rPh sb="0" eb="2">
      <t>ヘイキン</t>
    </rPh>
    <rPh sb="2" eb="4">
      <t>ヨメイ</t>
    </rPh>
    <phoneticPr fontId="4"/>
  </si>
  <si>
    <t>シロアリ</t>
    <phoneticPr fontId="4"/>
  </si>
  <si>
    <t>外壁塗装</t>
    <rPh sb="0" eb="2">
      <t>ガイヘキ</t>
    </rPh>
    <rPh sb="2" eb="4">
      <t>トソウ</t>
    </rPh>
    <phoneticPr fontId="4"/>
  </si>
  <si>
    <t>屋根塗装</t>
    <rPh sb="0" eb="2">
      <t>ヤネ</t>
    </rPh>
    <rPh sb="2" eb="4">
      <t>トソウ</t>
    </rPh>
    <phoneticPr fontId="4"/>
  </si>
  <si>
    <t>免許返納</t>
    <rPh sb="0" eb="2">
      <t>メンキョ</t>
    </rPh>
    <rPh sb="2" eb="4">
      <t>ヘンノウ</t>
    </rPh>
    <phoneticPr fontId="4"/>
  </si>
  <si>
    <t>車買換
父葬儀</t>
    <rPh sb="0" eb="1">
      <t>クルマ</t>
    </rPh>
    <rPh sb="1" eb="3">
      <t>カイカエ</t>
    </rPh>
    <rPh sb="4" eb="5">
      <t>チチ</t>
    </rPh>
    <rPh sb="5" eb="7">
      <t>ソウギ</t>
    </rPh>
    <phoneticPr fontId="4"/>
  </si>
  <si>
    <t>母葬儀</t>
    <rPh sb="0" eb="1">
      <t>ハハ</t>
    </rPh>
    <rPh sb="1" eb="3">
      <t>ソ</t>
    </rPh>
    <phoneticPr fontId="4"/>
  </si>
  <si>
    <t>介護資格取得</t>
    <rPh sb="0" eb="2">
      <t>カイゴ</t>
    </rPh>
    <rPh sb="2" eb="4">
      <t>シカク</t>
    </rPh>
    <rPh sb="4" eb="6">
      <t>シュトク</t>
    </rPh>
    <phoneticPr fontId="4"/>
  </si>
  <si>
    <t>ジムトレ</t>
  </si>
  <si>
    <t>ホームジム</t>
    <phoneticPr fontId="4"/>
  </si>
  <si>
    <t>両親旅行</t>
    <rPh sb="0" eb="2">
      <t>リョウシン</t>
    </rPh>
    <rPh sb="2" eb="4">
      <t>リョコウ</t>
    </rPh>
    <phoneticPr fontId="4"/>
  </si>
  <si>
    <t>海外旅行</t>
    <rPh sb="0" eb="4">
      <t>カイガイリョコウ</t>
    </rPh>
    <phoneticPr fontId="4"/>
  </si>
  <si>
    <t>移住</t>
    <rPh sb="0" eb="2">
      <t>イジュウ</t>
    </rPh>
    <phoneticPr fontId="4"/>
  </si>
  <si>
    <t>ジムトレ
人間ドック</t>
    <rPh sb="5" eb="7">
      <t>ニンゲン</t>
    </rPh>
    <phoneticPr fontId="4"/>
  </si>
  <si>
    <t>ジムトレ
人間ドック</t>
    <rPh sb="5" eb="10">
      <t>ニン</t>
    </rPh>
    <phoneticPr fontId="4"/>
  </si>
  <si>
    <t>ジムトレ</t>
    <phoneticPr fontId="4"/>
  </si>
  <si>
    <t>人間ドック</t>
    <rPh sb="0" eb="2">
      <t>ニンゲン</t>
    </rPh>
    <phoneticPr fontId="4"/>
  </si>
  <si>
    <t>火災保険</t>
    <rPh sb="0" eb="4">
      <t>カサイホケン</t>
    </rPh>
    <phoneticPr fontId="4"/>
  </si>
  <si>
    <t>医療保険</t>
    <rPh sb="0" eb="4">
      <t>イリョウホケン</t>
    </rPh>
    <phoneticPr fontId="4"/>
  </si>
  <si>
    <t>医療保険
火災保険</t>
    <rPh sb="0" eb="4">
      <t>イリョウホケン</t>
    </rPh>
    <rPh sb="5" eb="9">
      <t>カサイホケン</t>
    </rPh>
    <phoneticPr fontId="4"/>
  </si>
  <si>
    <t>医療保険</t>
    <rPh sb="0" eb="4">
      <t>イリョウ</t>
    </rPh>
    <phoneticPr fontId="4"/>
  </si>
  <si>
    <t>両親介護
医療保険</t>
    <rPh sb="0" eb="2">
      <t>リョウシン</t>
    </rPh>
    <rPh sb="2" eb="4">
      <t>カイゴ</t>
    </rPh>
    <rPh sb="5" eb="9">
      <t>イリョウホケン</t>
    </rPh>
    <phoneticPr fontId="4"/>
  </si>
  <si>
    <t>ミニマムライフ</t>
    <phoneticPr fontId="4"/>
  </si>
  <si>
    <t>就活</t>
    <rPh sb="0" eb="2">
      <t>シュウカツ</t>
    </rPh>
    <phoneticPr fontId="4"/>
  </si>
  <si>
    <t>ブログ開始</t>
    <rPh sb="3" eb="5">
      <t>カイシ</t>
    </rPh>
    <phoneticPr fontId="4"/>
  </si>
  <si>
    <t>旅行</t>
    <rPh sb="0" eb="2">
      <t>リョコウ</t>
    </rPh>
    <phoneticPr fontId="4"/>
  </si>
  <si>
    <t>海外旅行</t>
    <rPh sb="0" eb="2">
      <t>カイガイ</t>
    </rPh>
    <rPh sb="2" eb="4">
      <t>リョコウ</t>
    </rPh>
    <phoneticPr fontId="4"/>
  </si>
  <si>
    <t>地域活動</t>
    <rPh sb="0" eb="4">
      <t>チイキカツドウ</t>
    </rPh>
    <phoneticPr fontId="4"/>
  </si>
  <si>
    <t>ボランティア</t>
    <phoneticPr fontId="4"/>
  </si>
  <si>
    <t>オリンピック</t>
    <phoneticPr fontId="4"/>
  </si>
  <si>
    <t>オリンピック</t>
    <phoneticPr fontId="4"/>
  </si>
  <si>
    <t>オリンピック</t>
    <phoneticPr fontId="4"/>
  </si>
  <si>
    <t>オリンピック</t>
    <phoneticPr fontId="4"/>
  </si>
  <si>
    <t>会社</t>
    <rPh sb="0" eb="2">
      <t>カイシャ</t>
    </rPh>
    <phoneticPr fontId="4"/>
  </si>
  <si>
    <t>副業解禁</t>
    <rPh sb="0" eb="2">
      <t>フクギョウ</t>
    </rPh>
    <rPh sb="2" eb="4">
      <t>カイキン</t>
    </rPh>
    <phoneticPr fontId="4"/>
  </si>
  <si>
    <t>年金支給７０歳</t>
    <rPh sb="0" eb="2">
      <t>ネンキン</t>
    </rPh>
    <rPh sb="2" eb="4">
      <t>シキュウ</t>
    </rPh>
    <rPh sb="6" eb="7">
      <t>サイ</t>
    </rPh>
    <phoneticPr fontId="4"/>
  </si>
  <si>
    <t>年金受給
▲３０％</t>
    <phoneticPr fontId="4"/>
  </si>
  <si>
    <t>インフレ
大不況</t>
    <rPh sb="5" eb="8">
      <t>ダイフキョウ</t>
    </rPh>
    <phoneticPr fontId="4"/>
  </si>
  <si>
    <t>役職定年</t>
    <rPh sb="0" eb="4">
      <t>ヤクショクテイネン</t>
    </rPh>
    <phoneticPr fontId="4"/>
  </si>
  <si>
    <t xml:space="preserve">退職
嘱託社員
</t>
    <rPh sb="0" eb="2">
      <t>タイショク</t>
    </rPh>
    <rPh sb="3" eb="7">
      <t>ショクタクシャイン</t>
    </rPh>
    <phoneticPr fontId="4"/>
  </si>
  <si>
    <t>退職
アルバイト</t>
    <rPh sb="0" eb="2">
      <t>タイショク</t>
    </rPh>
    <phoneticPr fontId="4"/>
  </si>
  <si>
    <t>年金</t>
    <rPh sb="0" eb="2">
      <t>ネンキン</t>
    </rPh>
    <phoneticPr fontId="4"/>
  </si>
  <si>
    <t>介護</t>
    <rPh sb="0" eb="2">
      <t>カイゴ</t>
    </rPh>
    <phoneticPr fontId="4"/>
  </si>
  <si>
    <t>スマホ（５G)</t>
    <phoneticPr fontId="4"/>
  </si>
  <si>
    <t>AI普及</t>
    <rPh sb="2" eb="4">
      <t>フキュウ</t>
    </rPh>
    <phoneticPr fontId="4"/>
  </si>
  <si>
    <t>介護</t>
    <rPh sb="0" eb="2">
      <t>カイg</t>
    </rPh>
    <phoneticPr fontId="4"/>
  </si>
  <si>
    <t>民泊</t>
    <rPh sb="0" eb="2">
      <t>ミンパク</t>
    </rPh>
    <phoneticPr fontId="4"/>
  </si>
  <si>
    <t>５G</t>
    <phoneticPr fontId="4"/>
  </si>
  <si>
    <t>消費税率
１５％</t>
    <rPh sb="0" eb="2">
      <t>ショウヒ</t>
    </rPh>
    <rPh sb="2" eb="4">
      <t>ゼイリツ</t>
    </rPh>
    <phoneticPr fontId="4"/>
  </si>
  <si>
    <t>再雇用制
度見直し</t>
    <rPh sb="0" eb="6">
      <t>サイコヨウセイド</t>
    </rPh>
    <rPh sb="6" eb="8">
      <t>ミナオ</t>
    </rPh>
    <phoneticPr fontId="4"/>
  </si>
  <si>
    <t>消費税率
１０％</t>
    <rPh sb="0" eb="3">
      <t>ショウヒゼイ</t>
    </rPh>
    <rPh sb="3" eb="4">
      <t>リツ</t>
    </rPh>
    <phoneticPr fontId="4"/>
  </si>
  <si>
    <t>後期
高齢者</t>
    <rPh sb="0" eb="2">
      <t>コウキ</t>
    </rPh>
    <rPh sb="3" eb="6">
      <t>コウレイシャ</t>
    </rPh>
    <phoneticPr fontId="4"/>
  </si>
  <si>
    <t>（歳）</t>
    <rPh sb="1" eb="2">
      <t>サイ</t>
    </rPh>
    <phoneticPr fontId="4"/>
  </si>
  <si>
    <t xml:space="preserve">資産残高 </t>
    <rPh sb="0" eb="2">
      <t>シサン</t>
    </rPh>
    <phoneticPr fontId="4"/>
  </si>
  <si>
    <t>年間収支</t>
    <rPh sb="0" eb="2">
      <t>ネンカン</t>
    </rPh>
    <rPh sb="2" eb="4">
      <t>シュウシ</t>
    </rPh>
    <phoneticPr fontId="4"/>
  </si>
  <si>
    <t>資産残高</t>
    <rPh sb="0" eb="2">
      <t>シサン</t>
    </rPh>
    <rPh sb="2" eb="4">
      <t>ザンダカ</t>
    </rPh>
    <phoneticPr fontId="4"/>
  </si>
  <si>
    <t>生活費</t>
    <rPh sb="0" eb="3">
      <t>セイカツヒ</t>
    </rPh>
    <phoneticPr fontId="4"/>
  </si>
  <si>
    <t>収入</t>
    <rPh sb="0" eb="2">
      <t>シュウ</t>
    </rPh>
    <phoneticPr fontId="4"/>
  </si>
  <si>
    <t>保険料</t>
    <rPh sb="0" eb="2">
      <t>ホケン</t>
    </rPh>
    <rPh sb="2" eb="3">
      <t>リョウ</t>
    </rPh>
    <phoneticPr fontId="4"/>
  </si>
  <si>
    <t>税金</t>
    <rPh sb="0" eb="2">
      <t>ゼイキン</t>
    </rPh>
    <phoneticPr fontId="4"/>
  </si>
  <si>
    <t>資産残高の推移</t>
    <rPh sb="0" eb="2">
      <t>シサン</t>
    </rPh>
    <rPh sb="2" eb="4">
      <t>ザンダカ</t>
    </rPh>
    <rPh sb="5" eb="7">
      <t>スイイ</t>
    </rPh>
    <phoneticPr fontId="4"/>
  </si>
  <si>
    <t>年間収支と資産残高グラフ資料</t>
    <rPh sb="0" eb="2">
      <t>ネンカン</t>
    </rPh>
    <rPh sb="2" eb="4">
      <t>シュシ</t>
    </rPh>
    <rPh sb="5" eb="7">
      <t>シサン</t>
    </rPh>
    <rPh sb="7" eb="9">
      <t>ザンダカ</t>
    </rPh>
    <rPh sb="12" eb="14">
      <t>シリョウ</t>
    </rPh>
    <phoneticPr fontId="4"/>
  </si>
  <si>
    <t>毎年の収入・支出の推移グラフ資料</t>
    <rPh sb="0" eb="2">
      <t>マイトシ</t>
    </rPh>
    <rPh sb="3" eb="5">
      <t>シュウニュウ</t>
    </rPh>
    <rPh sb="6" eb="8">
      <t>シシュツ</t>
    </rPh>
    <rPh sb="9" eb="14">
      <t>スイ</t>
    </rPh>
    <rPh sb="14" eb="16">
      <t>シリョウ</t>
    </rPh>
    <phoneticPr fontId="4"/>
  </si>
  <si>
    <t>＜グラフ資料＞</t>
    <rPh sb="4" eb="6">
      <t>シ</t>
    </rPh>
    <phoneticPr fontId="4"/>
  </si>
  <si>
    <t>退職金所得税</t>
    <rPh sb="0" eb="3">
      <t>タイショクキン</t>
    </rPh>
    <rPh sb="3" eb="6">
      <t>ショトクゼイ</t>
    </rPh>
    <phoneticPr fontId="3"/>
  </si>
  <si>
    <t>所得税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</si>
</sst>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8" formatCode="#,##0_ "/>
    <numFmt numFmtId="179" formatCode="General&quot;年&quot;"/>
    <numFmt numFmtId="180" formatCode="General&quot;歳&quot;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</borders>
  <cellStyleXfs count="2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7" xfId="0" applyFill="1" applyBorder="1"/>
    <xf numFmtId="0" fontId="0" fillId="2" borderId="36" xfId="0" applyFill="1" applyBorder="1"/>
    <xf numFmtId="0" fontId="0" fillId="2" borderId="38" xfId="0" applyFill="1" applyBorder="1"/>
    <xf numFmtId="0" fontId="7" fillId="2" borderId="0" xfId="0" applyFont="1" applyFill="1"/>
    <xf numFmtId="0" fontId="0" fillId="2" borderId="51" xfId="0" applyFill="1" applyBorder="1"/>
    <xf numFmtId="0" fontId="0" fillId="2" borderId="57" xfId="0" applyFill="1" applyBorder="1"/>
    <xf numFmtId="0" fontId="0" fillId="2" borderId="0" xfId="0" applyFill="1" applyBorder="1"/>
    <xf numFmtId="0" fontId="0" fillId="2" borderId="59" xfId="0" applyFill="1" applyBorder="1"/>
    <xf numFmtId="0" fontId="0" fillId="2" borderId="40" xfId="0" applyFill="1" applyBorder="1"/>
    <xf numFmtId="0" fontId="0" fillId="2" borderId="37" xfId="0" applyFill="1" applyBorder="1"/>
    <xf numFmtId="0" fontId="0" fillId="0" borderId="75" xfId="0" applyBorder="1"/>
    <xf numFmtId="38" fontId="0" fillId="0" borderId="75" xfId="0" applyNumberFormat="1" applyBorder="1"/>
    <xf numFmtId="0" fontId="0" fillId="2" borderId="39" xfId="0" applyFill="1" applyBorder="1"/>
    <xf numFmtId="0" fontId="0" fillId="2" borderId="9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15" xfId="0" applyFill="1" applyBorder="1" applyAlignment="1">
      <alignment vertical="top" wrapText="1"/>
    </xf>
    <xf numFmtId="0" fontId="0" fillId="2" borderId="15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2" borderId="27" xfId="0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0" fillId="2" borderId="81" xfId="0" applyFill="1" applyBorder="1" applyAlignment="1">
      <alignment vertical="top"/>
    </xf>
    <xf numFmtId="0" fontId="0" fillId="2" borderId="82" xfId="0" applyFill="1" applyBorder="1" applyAlignment="1">
      <alignment vertical="top"/>
    </xf>
    <xf numFmtId="0" fontId="0" fillId="2" borderId="41" xfId="0" applyFill="1" applyBorder="1" applyAlignment="1">
      <alignment vertical="top"/>
    </xf>
    <xf numFmtId="0" fontId="0" fillId="2" borderId="63" xfId="0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0" fillId="2" borderId="35" xfId="0" applyFill="1" applyBorder="1" applyAlignment="1">
      <alignment vertical="top"/>
    </xf>
    <xf numFmtId="0" fontId="0" fillId="2" borderId="79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82" xfId="0" applyFill="1" applyBorder="1" applyAlignment="1">
      <alignment vertical="top" wrapText="1"/>
    </xf>
    <xf numFmtId="0" fontId="0" fillId="0" borderId="75" xfId="0" applyFill="1" applyBorder="1"/>
    <xf numFmtId="0" fontId="8" fillId="2" borderId="52" xfId="0" applyFont="1" applyFill="1" applyBorder="1"/>
    <xf numFmtId="0" fontId="8" fillId="2" borderId="72" xfId="0" applyFont="1" applyFill="1" applyBorder="1"/>
    <xf numFmtId="0" fontId="8" fillId="2" borderId="60" xfId="0" applyFont="1" applyFill="1" applyBorder="1"/>
    <xf numFmtId="0" fontId="8" fillId="2" borderId="10" xfId="0" applyFont="1" applyFill="1" applyBorder="1"/>
    <xf numFmtId="0" fontId="8" fillId="2" borderId="19" xfId="0" applyFont="1" applyFill="1" applyBorder="1"/>
    <xf numFmtId="0" fontId="8" fillId="2" borderId="25" xfId="0" applyFont="1" applyFill="1" applyBorder="1"/>
    <xf numFmtId="0" fontId="8" fillId="2" borderId="18" xfId="0" applyFont="1" applyFill="1" applyBorder="1"/>
    <xf numFmtId="0" fontId="8" fillId="2" borderId="20" xfId="0" applyFont="1" applyFill="1" applyBorder="1"/>
    <xf numFmtId="0" fontId="8" fillId="2" borderId="24" xfId="0" applyFont="1" applyFill="1" applyBorder="1"/>
    <xf numFmtId="0" fontId="8" fillId="2" borderId="16" xfId="0" applyFont="1" applyFill="1" applyBorder="1"/>
    <xf numFmtId="0" fontId="8" fillId="2" borderId="21" xfId="0" applyFont="1" applyFill="1" applyBorder="1"/>
    <xf numFmtId="0" fontId="8" fillId="2" borderId="15" xfId="0" applyFont="1" applyFill="1" applyBorder="1" applyAlignment="1">
      <alignment horizontal="center" vertical="center"/>
    </xf>
    <xf numFmtId="0" fontId="8" fillId="2" borderId="26" xfId="0" applyFont="1" applyFill="1" applyBorder="1"/>
    <xf numFmtId="0" fontId="8" fillId="2" borderId="9" xfId="0" applyFont="1" applyFill="1" applyBorder="1"/>
    <xf numFmtId="0" fontId="8" fillId="2" borderId="22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/>
    <xf numFmtId="0" fontId="8" fillId="2" borderId="31" xfId="0" applyFont="1" applyFill="1" applyBorder="1"/>
    <xf numFmtId="0" fontId="8" fillId="2" borderId="33" xfId="0" applyFont="1" applyFill="1" applyBorder="1" applyAlignment="1">
      <alignment horizontal="center" vertical="center"/>
    </xf>
    <xf numFmtId="0" fontId="8" fillId="2" borderId="27" xfId="0" applyFont="1" applyFill="1" applyBorder="1"/>
    <xf numFmtId="0" fontId="8" fillId="2" borderId="46" xfId="0" applyFont="1" applyFill="1" applyBorder="1"/>
    <xf numFmtId="0" fontId="8" fillId="2" borderId="25" xfId="0" applyFont="1" applyFill="1" applyBorder="1" applyAlignment="1">
      <alignment horizontal="center" vertical="center"/>
    </xf>
    <xf numFmtId="0" fontId="8" fillId="2" borderId="43" xfId="0" applyFont="1" applyFill="1" applyBorder="1"/>
    <xf numFmtId="0" fontId="8" fillId="2" borderId="42" xfId="0" applyFont="1" applyFill="1" applyBorder="1" applyAlignment="1">
      <alignment horizontal="center" vertical="center"/>
    </xf>
    <xf numFmtId="0" fontId="8" fillId="2" borderId="34" xfId="0" applyFont="1" applyFill="1" applyBorder="1"/>
    <xf numFmtId="0" fontId="8" fillId="2" borderId="35" xfId="0" applyFont="1" applyFill="1" applyBorder="1"/>
    <xf numFmtId="0" fontId="8" fillId="2" borderId="47" xfId="0" applyFont="1" applyFill="1" applyBorder="1"/>
    <xf numFmtId="0" fontId="8" fillId="2" borderId="34" xfId="0" applyFont="1" applyFill="1" applyBorder="1" applyAlignment="1">
      <alignment horizontal="center" vertical="center"/>
    </xf>
    <xf numFmtId="0" fontId="8" fillId="2" borderId="38" xfId="0" applyFont="1" applyFill="1" applyBorder="1"/>
    <xf numFmtId="0" fontId="8" fillId="2" borderId="39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8" fillId="2" borderId="62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8" fillId="2" borderId="70" xfId="0" applyFont="1" applyFill="1" applyBorder="1"/>
    <xf numFmtId="0" fontId="8" fillId="2" borderId="48" xfId="0" applyFont="1" applyFill="1" applyBorder="1"/>
    <xf numFmtId="0" fontId="8" fillId="2" borderId="71" xfId="0" applyFont="1" applyFill="1" applyBorder="1"/>
    <xf numFmtId="0" fontId="8" fillId="2" borderId="76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vertical="top"/>
    </xf>
    <xf numFmtId="0" fontId="8" fillId="2" borderId="69" xfId="0" applyFont="1" applyFill="1" applyBorder="1"/>
    <xf numFmtId="0" fontId="8" fillId="2" borderId="51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vertical="top"/>
    </xf>
    <xf numFmtId="0" fontId="8" fillId="2" borderId="64" xfId="0" applyFont="1" applyFill="1" applyBorder="1"/>
    <xf numFmtId="0" fontId="8" fillId="2" borderId="28" xfId="0" applyFont="1" applyFill="1" applyBorder="1" applyAlignment="1">
      <alignment horizontal="center" vertical="center" textRotation="255"/>
    </xf>
    <xf numFmtId="0" fontId="8" fillId="2" borderId="77" xfId="0" applyFont="1" applyFill="1" applyBorder="1" applyAlignment="1">
      <alignment vertical="top"/>
    </xf>
    <xf numFmtId="0" fontId="8" fillId="2" borderId="78" xfId="0" applyFont="1" applyFill="1" applyBorder="1"/>
    <xf numFmtId="0" fontId="8" fillId="2" borderId="56" xfId="0" applyFont="1" applyFill="1" applyBorder="1" applyAlignment="1">
      <alignment horizontal="center" vertical="center" textRotation="255"/>
    </xf>
    <xf numFmtId="0" fontId="8" fillId="2" borderId="41" xfId="0" applyFont="1" applyFill="1" applyBorder="1" applyAlignment="1">
      <alignment vertical="top"/>
    </xf>
    <xf numFmtId="0" fontId="8" fillId="2" borderId="80" xfId="0" applyFont="1" applyFill="1" applyBorder="1"/>
    <xf numFmtId="0" fontId="8" fillId="2" borderId="58" xfId="0" applyFont="1" applyFill="1" applyBorder="1"/>
    <xf numFmtId="0" fontId="8" fillId="2" borderId="67" xfId="0" applyFont="1" applyFill="1" applyBorder="1"/>
    <xf numFmtId="178" fontId="8" fillId="2" borderId="63" xfId="12" applyNumberFormat="1" applyFont="1" applyFill="1" applyBorder="1" applyAlignment="1">
      <alignment horizontal="center" vertical="center"/>
    </xf>
    <xf numFmtId="176" fontId="8" fillId="2" borderId="2" xfId="12" applyNumberFormat="1" applyFont="1" applyFill="1" applyBorder="1" applyAlignment="1">
      <alignment vertical="center"/>
    </xf>
    <xf numFmtId="176" fontId="8" fillId="2" borderId="1" xfId="12" applyNumberFormat="1" applyFont="1" applyFill="1" applyBorder="1" applyAlignment="1">
      <alignment vertical="center"/>
    </xf>
    <xf numFmtId="176" fontId="8" fillId="2" borderId="10" xfId="12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76" fontId="8" fillId="2" borderId="8" xfId="12" applyNumberFormat="1" applyFont="1" applyFill="1" applyBorder="1" applyAlignment="1">
      <alignment vertical="center"/>
    </xf>
    <xf numFmtId="176" fontId="8" fillId="2" borderId="7" xfId="12" applyNumberFormat="1" applyFont="1" applyFill="1" applyBorder="1" applyAlignment="1">
      <alignment vertical="center"/>
    </xf>
    <xf numFmtId="176" fontId="8" fillId="2" borderId="18" xfId="12" applyNumberFormat="1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178" fontId="8" fillId="2" borderId="14" xfId="11" applyNumberFormat="1" applyFont="1" applyFill="1" applyBorder="1" applyAlignment="1">
      <alignment vertical="center"/>
    </xf>
    <xf numFmtId="178" fontId="8" fillId="2" borderId="15" xfId="11" applyNumberFormat="1" applyFont="1" applyFill="1" applyBorder="1" applyAlignment="1">
      <alignment vertical="center"/>
    </xf>
    <xf numFmtId="178" fontId="8" fillId="2" borderId="16" xfId="11" applyNumberFormat="1" applyFont="1" applyFill="1" applyBorder="1" applyAlignment="1">
      <alignment vertical="center"/>
    </xf>
    <xf numFmtId="178" fontId="8" fillId="2" borderId="63" xfId="11" applyNumberFormat="1" applyFont="1" applyFill="1" applyBorder="1" applyAlignment="1">
      <alignment vertical="center"/>
    </xf>
    <xf numFmtId="178" fontId="8" fillId="2" borderId="3" xfId="11" applyNumberFormat="1" applyFont="1" applyFill="1" applyBorder="1" applyAlignment="1">
      <alignment vertical="center"/>
    </xf>
    <xf numFmtId="178" fontId="8" fillId="2" borderId="4" xfId="11" applyNumberFormat="1" applyFont="1" applyFill="1" applyBorder="1" applyAlignment="1">
      <alignment vertical="center"/>
    </xf>
    <xf numFmtId="178" fontId="8" fillId="2" borderId="9" xfId="11" applyNumberFormat="1" applyFont="1" applyFill="1" applyBorder="1" applyAlignment="1">
      <alignment vertical="center"/>
    </xf>
    <xf numFmtId="178" fontId="8" fillId="2" borderId="12" xfId="11" applyNumberFormat="1" applyFont="1" applyFill="1" applyBorder="1" applyAlignment="1">
      <alignment vertical="center"/>
    </xf>
    <xf numFmtId="178" fontId="8" fillId="2" borderId="32" xfId="11" applyNumberFormat="1" applyFont="1" applyFill="1" applyBorder="1" applyAlignment="1">
      <alignment vertical="center"/>
    </xf>
    <xf numFmtId="178" fontId="8" fillId="2" borderId="33" xfId="11" applyNumberFormat="1" applyFont="1" applyFill="1" applyBorder="1" applyAlignment="1">
      <alignment vertical="center"/>
    </xf>
    <xf numFmtId="178" fontId="8" fillId="2" borderId="30" xfId="11" applyNumberFormat="1" applyFont="1" applyFill="1" applyBorder="1" applyAlignment="1">
      <alignment vertical="center"/>
    </xf>
    <xf numFmtId="178" fontId="8" fillId="2" borderId="74" xfId="11" applyNumberFormat="1" applyFont="1" applyFill="1" applyBorder="1" applyAlignment="1">
      <alignment vertical="center"/>
    </xf>
    <xf numFmtId="178" fontId="8" fillId="2" borderId="28" xfId="11" applyNumberFormat="1" applyFont="1" applyFill="1" applyBorder="1" applyAlignment="1">
      <alignment vertical="center"/>
    </xf>
    <xf numFmtId="178" fontId="8" fillId="2" borderId="25" xfId="11" applyNumberFormat="1" applyFont="1" applyFill="1" applyBorder="1" applyAlignment="1">
      <alignment vertical="center"/>
    </xf>
    <xf numFmtId="178" fontId="8" fillId="2" borderId="27" xfId="11" applyNumberFormat="1" applyFont="1" applyFill="1" applyBorder="1" applyAlignment="1">
      <alignment vertical="center"/>
    </xf>
    <xf numFmtId="178" fontId="8" fillId="2" borderId="29" xfId="11" applyNumberFormat="1" applyFont="1" applyFill="1" applyBorder="1" applyAlignment="1">
      <alignment vertical="center"/>
    </xf>
    <xf numFmtId="178" fontId="8" fillId="2" borderId="44" xfId="11" applyNumberFormat="1" applyFont="1" applyFill="1" applyBorder="1" applyAlignment="1">
      <alignment vertical="center"/>
    </xf>
    <xf numFmtId="178" fontId="8" fillId="2" borderId="42" xfId="11" applyNumberFormat="1" applyFont="1" applyFill="1" applyBorder="1" applyAlignment="1">
      <alignment vertical="center"/>
    </xf>
    <xf numFmtId="178" fontId="8" fillId="2" borderId="43" xfId="11" applyNumberFormat="1" applyFont="1" applyFill="1" applyBorder="1" applyAlignment="1">
      <alignment vertical="center"/>
    </xf>
    <xf numFmtId="178" fontId="8" fillId="2" borderId="36" xfId="11" applyNumberFormat="1" applyFont="1" applyFill="1" applyBorder="1" applyAlignment="1">
      <alignment vertical="center"/>
    </xf>
    <xf numFmtId="178" fontId="8" fillId="2" borderId="34" xfId="11" applyNumberFormat="1" applyFont="1" applyFill="1" applyBorder="1" applyAlignment="1">
      <alignment vertical="center"/>
    </xf>
    <xf numFmtId="178" fontId="8" fillId="2" borderId="35" xfId="11" applyNumberFormat="1" applyFont="1" applyFill="1" applyBorder="1" applyAlignment="1">
      <alignment vertical="center"/>
    </xf>
    <xf numFmtId="178" fontId="8" fillId="2" borderId="73" xfId="1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horizontal="left" vertical="center"/>
    </xf>
    <xf numFmtId="178" fontId="8" fillId="2" borderId="40" xfId="11" applyNumberFormat="1" applyFont="1" applyFill="1" applyBorder="1" applyAlignment="1">
      <alignment vertical="center"/>
    </xf>
    <xf numFmtId="178" fontId="8" fillId="2" borderId="38" xfId="11" applyNumberFormat="1" applyFont="1" applyFill="1" applyBorder="1" applyAlignment="1">
      <alignment vertical="center"/>
    </xf>
    <xf numFmtId="178" fontId="8" fillId="2" borderId="39" xfId="11" applyNumberFormat="1" applyFont="1" applyFill="1" applyBorder="1" applyAlignment="1">
      <alignment vertical="center"/>
    </xf>
    <xf numFmtId="178" fontId="8" fillId="2" borderId="29" xfId="0" applyNumberFormat="1" applyFont="1" applyFill="1" applyBorder="1" applyAlignment="1">
      <alignment vertical="center"/>
    </xf>
    <xf numFmtId="178" fontId="8" fillId="2" borderId="51" xfId="11" applyNumberFormat="1" applyFont="1" applyFill="1" applyBorder="1" applyAlignment="1">
      <alignment vertical="center"/>
    </xf>
    <xf numFmtId="178" fontId="8" fillId="2" borderId="26" xfId="11" applyNumberFormat="1" applyFont="1" applyFill="1" applyBorder="1" applyAlignment="1">
      <alignment vertical="center"/>
    </xf>
    <xf numFmtId="178" fontId="8" fillId="2" borderId="50" xfId="11" applyNumberFormat="1" applyFont="1" applyFill="1" applyBorder="1" applyAlignment="1">
      <alignment vertical="center"/>
    </xf>
    <xf numFmtId="178" fontId="8" fillId="2" borderId="63" xfId="0" applyNumberFormat="1" applyFont="1" applyFill="1" applyBorder="1" applyAlignment="1">
      <alignment vertical="center"/>
    </xf>
    <xf numFmtId="178" fontId="8" fillId="2" borderId="5" xfId="11" applyNumberFormat="1" applyFont="1" applyFill="1" applyBorder="1" applyAlignment="1">
      <alignment vertical="center"/>
    </xf>
    <xf numFmtId="178" fontId="8" fillId="2" borderId="6" xfId="11" applyNumberFormat="1" applyFont="1" applyFill="1" applyBorder="1" applyAlignment="1">
      <alignment vertical="center"/>
    </xf>
    <xf numFmtId="178" fontId="8" fillId="2" borderId="23" xfId="11" applyNumberFormat="1" applyFont="1" applyFill="1" applyBorder="1" applyAlignment="1">
      <alignment vertical="center"/>
    </xf>
    <xf numFmtId="178" fontId="8" fillId="2" borderId="13" xfId="0" applyNumberFormat="1" applyFont="1" applyFill="1" applyBorder="1" applyAlignment="1">
      <alignment vertical="center"/>
    </xf>
    <xf numFmtId="179" fontId="7" fillId="2" borderId="40" xfId="0" applyNumberFormat="1" applyFont="1" applyFill="1" applyBorder="1"/>
    <xf numFmtId="179" fontId="7" fillId="2" borderId="38" xfId="0" applyNumberFormat="1" applyFont="1" applyFill="1" applyBorder="1"/>
    <xf numFmtId="179" fontId="7" fillId="2" borderId="37" xfId="0" applyNumberFormat="1" applyFont="1" applyFill="1" applyBorder="1"/>
    <xf numFmtId="180" fontId="7" fillId="2" borderId="14" xfId="0" applyNumberFormat="1" applyFont="1" applyFill="1" applyBorder="1"/>
    <xf numFmtId="180" fontId="7" fillId="2" borderId="15" xfId="0" applyNumberFormat="1" applyFont="1" applyFill="1" applyBorder="1"/>
    <xf numFmtId="180" fontId="7" fillId="2" borderId="17" xfId="0" applyNumberFormat="1" applyFont="1" applyFill="1" applyBorder="1"/>
    <xf numFmtId="180" fontId="7" fillId="2" borderId="3" xfId="0" applyNumberFormat="1" applyFont="1" applyFill="1" applyBorder="1"/>
    <xf numFmtId="180" fontId="7" fillId="2" borderId="4" xfId="0" applyNumberFormat="1" applyFont="1" applyFill="1" applyBorder="1"/>
    <xf numFmtId="180" fontId="7" fillId="2" borderId="9" xfId="0" applyNumberFormat="1" applyFont="1" applyFill="1" applyBorder="1"/>
    <xf numFmtId="180" fontId="7" fillId="2" borderId="12" xfId="0" applyNumberFormat="1" applyFont="1" applyFill="1" applyBorder="1"/>
    <xf numFmtId="180" fontId="7" fillId="2" borderId="49" xfId="0" applyNumberFormat="1" applyFont="1" applyFill="1" applyBorder="1"/>
    <xf numFmtId="180" fontId="7" fillId="2" borderId="53" xfId="0" applyNumberFormat="1" applyFont="1" applyFill="1" applyBorder="1"/>
    <xf numFmtId="180" fontId="7" fillId="2" borderId="54" xfId="0" applyNumberFormat="1" applyFont="1" applyFill="1" applyBorder="1"/>
    <xf numFmtId="180" fontId="7" fillId="2" borderId="55" xfId="0" applyNumberFormat="1" applyFont="1" applyFill="1" applyBorder="1"/>
    <xf numFmtId="180" fontId="7" fillId="2" borderId="5" xfId="0" applyNumberFormat="1" applyFont="1" applyFill="1" applyBorder="1"/>
    <xf numFmtId="180" fontId="7" fillId="2" borderId="6" xfId="0" applyNumberFormat="1" applyFont="1" applyFill="1" applyBorder="1"/>
    <xf numFmtId="180" fontId="7" fillId="2" borderId="23" xfId="0" applyNumberFormat="1" applyFont="1" applyFill="1" applyBorder="1"/>
    <xf numFmtId="180" fontId="7" fillId="2" borderId="13" xfId="0" applyNumberFormat="1" applyFont="1" applyFill="1" applyBorder="1"/>
    <xf numFmtId="0" fontId="8" fillId="2" borderId="68" xfId="0" applyFont="1" applyFill="1" applyBorder="1"/>
    <xf numFmtId="0" fontId="8" fillId="2" borderId="45" xfId="0" applyFont="1" applyFill="1" applyBorder="1"/>
    <xf numFmtId="0" fontId="8" fillId="2" borderId="65" xfId="0" applyFont="1" applyFill="1" applyBorder="1"/>
    <xf numFmtId="0" fontId="8" fillId="2" borderId="83" xfId="0" applyFont="1" applyFill="1" applyBorder="1"/>
    <xf numFmtId="0" fontId="8" fillId="2" borderId="66" xfId="0" applyFont="1" applyFill="1" applyBorder="1"/>
    <xf numFmtId="180" fontId="8" fillId="2" borderId="57" xfId="0" applyNumberFormat="1" applyFont="1" applyFill="1" applyBorder="1"/>
    <xf numFmtId="180" fontId="8" fillId="2" borderId="52" xfId="0" applyNumberFormat="1" applyFont="1" applyFill="1" applyBorder="1"/>
    <xf numFmtId="180" fontId="8" fillId="2" borderId="61" xfId="0" applyNumberFormat="1" applyFont="1" applyFill="1" applyBorder="1"/>
  </cellXfs>
  <cellStyles count="263">
    <cellStyle name="パーセント" xfId="12" builtinId="5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分析!$B$52</c:f>
              <c:strCache>
                <c:ptCount val="1"/>
                <c:pt idx="0">
                  <c:v>生活費</c:v>
                </c:pt>
              </c:strCache>
            </c:strRef>
          </c:tx>
          <c:invertIfNegative val="0"/>
          <c:val>
            <c:numRef>
              <c:f>分析!$C$52:$BA$52</c:f>
              <c:numCache>
                <c:formatCode>#,##0_);[Red]\(#,##0\)</c:formatCode>
                <c:ptCount val="51"/>
                <c:pt idx="0">
                  <c:v>190.0</c:v>
                </c:pt>
                <c:pt idx="1">
                  <c:v>191.8</c:v>
                </c:pt>
                <c:pt idx="2">
                  <c:v>193.618</c:v>
                </c:pt>
                <c:pt idx="3">
                  <c:v>195.45418</c:v>
                </c:pt>
                <c:pt idx="4">
                  <c:v>197.3087218</c:v>
                </c:pt>
                <c:pt idx="5">
                  <c:v>229.181809018</c:v>
                </c:pt>
                <c:pt idx="6">
                  <c:v>201.07362710818</c:v>
                </c:pt>
                <c:pt idx="7">
                  <c:v>202.9843633792618</c:v>
                </c:pt>
                <c:pt idx="8">
                  <c:v>204.9142070130544</c:v>
                </c:pt>
                <c:pt idx="9">
                  <c:v>206.863349083185</c:v>
                </c:pt>
                <c:pt idx="10">
                  <c:v>208.8319825740168</c:v>
                </c:pt>
                <c:pt idx="11">
                  <c:v>210.820302399757</c:v>
                </c:pt>
                <c:pt idx="12">
                  <c:v>212.8285054237546</c:v>
                </c:pt>
                <c:pt idx="13">
                  <c:v>214.8567904779921</c:v>
                </c:pt>
                <c:pt idx="14">
                  <c:v>216.9053583827721</c:v>
                </c:pt>
                <c:pt idx="15">
                  <c:v>218.9744119665998</c:v>
                </c:pt>
                <c:pt idx="16">
                  <c:v>221.0641560862658</c:v>
                </c:pt>
                <c:pt idx="17">
                  <c:v>223.1747976471284</c:v>
                </c:pt>
                <c:pt idx="18">
                  <c:v>225.3065456235997</c:v>
                </c:pt>
                <c:pt idx="19">
                  <c:v>227.4596110798357</c:v>
                </c:pt>
                <c:pt idx="20">
                  <c:v>259.634207190634</c:v>
                </c:pt>
                <c:pt idx="21">
                  <c:v>231.8305492625404</c:v>
                </c:pt>
                <c:pt idx="22">
                  <c:v>234.0488547551658</c:v>
                </c:pt>
                <c:pt idx="23">
                  <c:v>236.2893433027174</c:v>
                </c:pt>
                <c:pt idx="24">
                  <c:v>238.5522367357446</c:v>
                </c:pt>
                <c:pt idx="25">
                  <c:v>240.8377591031021</c:v>
                </c:pt>
                <c:pt idx="26">
                  <c:v>243.1461366941331</c:v>
                </c:pt>
                <c:pt idx="27">
                  <c:v>245.4775980610744</c:v>
                </c:pt>
                <c:pt idx="28">
                  <c:v>247.8323740416852</c:v>
                </c:pt>
                <c:pt idx="29">
                  <c:v>250.210697782102</c:v>
                </c:pt>
                <c:pt idx="30">
                  <c:v>252.6128047599231</c:v>
                </c:pt>
                <c:pt idx="31">
                  <c:v>255.0389328075223</c:v>
                </c:pt>
                <c:pt idx="32">
                  <c:v>257.4893221355975</c:v>
                </c:pt>
                <c:pt idx="33">
                  <c:v>259.9642153569536</c:v>
                </c:pt>
                <c:pt idx="34">
                  <c:v>262.4638575105231</c:v>
                </c:pt>
                <c:pt idx="35">
                  <c:v>264.9884960856283</c:v>
                </c:pt>
                <c:pt idx="36">
                  <c:v>267.5383810464846</c:v>
                </c:pt>
                <c:pt idx="37">
                  <c:v>270.1137648569494</c:v>
                </c:pt>
                <c:pt idx="38">
                  <c:v>272.714902505519</c:v>
                </c:pt>
                <c:pt idx="39">
                  <c:v>275.3420515305741</c:v>
                </c:pt>
                <c:pt idx="40">
                  <c:v>277.9954720458799</c:v>
                </c:pt>
                <c:pt idx="41">
                  <c:v>280.6754267663386</c:v>
                </c:pt>
                <c:pt idx="42">
                  <c:v>283.382181034002</c:v>
                </c:pt>
                <c:pt idx="43">
                  <c:v>286.1160028443421</c:v>
                </c:pt>
                <c:pt idx="44">
                  <c:v>288.8771628727855</c:v>
                </c:pt>
                <c:pt idx="45">
                  <c:v>291.6659345015133</c:v>
                </c:pt>
                <c:pt idx="46">
                  <c:v>294.4825938465285</c:v>
                </c:pt>
                <c:pt idx="47">
                  <c:v>297.3274197849938</c:v>
                </c:pt>
                <c:pt idx="48">
                  <c:v>300.2006939828437</c:v>
                </c:pt>
                <c:pt idx="49">
                  <c:v>303.1027009226721</c:v>
                </c:pt>
                <c:pt idx="50">
                  <c:v>306.0337279318989</c:v>
                </c:pt>
              </c:numCache>
            </c:numRef>
          </c:val>
        </c:ser>
        <c:ser>
          <c:idx val="2"/>
          <c:order val="2"/>
          <c:tx>
            <c:strRef>
              <c:f>分析!$B$53</c:f>
              <c:strCache>
                <c:ptCount val="1"/>
                <c:pt idx="0">
                  <c:v>住宅関連費</c:v>
                </c:pt>
              </c:strCache>
            </c:strRef>
          </c:tx>
          <c:invertIfNegative val="0"/>
          <c:val>
            <c:numRef>
              <c:f>分析!$C$53:$BA$53</c:f>
              <c:numCache>
                <c:formatCode>#,##0_);[Red]\(#,##0\)</c:formatCode>
                <c:ptCount val="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40.0</c:v>
                </c:pt>
                <c:pt idx="9">
                  <c:v>0.0</c:v>
                </c:pt>
                <c:pt idx="10">
                  <c:v>135.0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137.0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135.0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分析!$B$54</c:f>
              <c:strCache>
                <c:ptCount val="1"/>
                <c:pt idx="0">
                  <c:v>車両関連費</c:v>
                </c:pt>
              </c:strCache>
            </c:strRef>
          </c:tx>
          <c:invertIfNegative val="0"/>
          <c:val>
            <c:numRef>
              <c:f>分析!$C$54:$BA$54</c:f>
              <c:numCache>
                <c:formatCode>#,##0_);[Red]\(#,##0\)</c:formatCode>
                <c:ptCount val="51"/>
                <c:pt idx="0">
                  <c:v>150.0</c:v>
                </c:pt>
                <c:pt idx="1">
                  <c:v>0.0</c:v>
                </c:pt>
                <c:pt idx="2">
                  <c:v>0.0</c:v>
                </c:pt>
                <c:pt idx="3">
                  <c:v>15.0</c:v>
                </c:pt>
                <c:pt idx="4">
                  <c:v>0.0</c:v>
                </c:pt>
                <c:pt idx="5">
                  <c:v>15.0</c:v>
                </c:pt>
                <c:pt idx="6">
                  <c:v>0.0</c:v>
                </c:pt>
                <c:pt idx="7">
                  <c:v>15.0</c:v>
                </c:pt>
                <c:pt idx="8">
                  <c:v>0.0</c:v>
                </c:pt>
                <c:pt idx="9">
                  <c:v>15.0</c:v>
                </c:pt>
                <c:pt idx="10">
                  <c:v>0.0</c:v>
                </c:pt>
                <c:pt idx="11">
                  <c:v>150.0</c:v>
                </c:pt>
                <c:pt idx="12">
                  <c:v>0.0</c:v>
                </c:pt>
                <c:pt idx="13">
                  <c:v>0.0</c:v>
                </c:pt>
                <c:pt idx="14">
                  <c:v>15.0</c:v>
                </c:pt>
                <c:pt idx="15">
                  <c:v>0.0</c:v>
                </c:pt>
                <c:pt idx="16">
                  <c:v>15.0</c:v>
                </c:pt>
                <c:pt idx="17">
                  <c:v>0.0</c:v>
                </c:pt>
                <c:pt idx="18">
                  <c:v>15.0</c:v>
                </c:pt>
                <c:pt idx="19">
                  <c:v>0.0</c:v>
                </c:pt>
                <c:pt idx="20">
                  <c:v>150.0</c:v>
                </c:pt>
                <c:pt idx="21">
                  <c:v>0.0</c:v>
                </c:pt>
                <c:pt idx="22">
                  <c:v>15.0</c:v>
                </c:pt>
                <c:pt idx="23">
                  <c:v>0.0</c:v>
                </c:pt>
                <c:pt idx="24">
                  <c:v>15.0</c:v>
                </c:pt>
                <c:pt idx="25">
                  <c:v>0.0</c:v>
                </c:pt>
                <c:pt idx="26">
                  <c:v>15.0</c:v>
                </c:pt>
                <c:pt idx="27">
                  <c:v>0.0</c:v>
                </c:pt>
                <c:pt idx="28">
                  <c:v>15.0</c:v>
                </c:pt>
                <c:pt idx="29">
                  <c:v>0.0</c:v>
                </c:pt>
                <c:pt idx="30">
                  <c:v>15.0</c:v>
                </c:pt>
                <c:pt idx="31">
                  <c:v>0.0</c:v>
                </c:pt>
                <c:pt idx="32">
                  <c:v>15.0</c:v>
                </c:pt>
                <c:pt idx="33">
                  <c:v>0.0</c:v>
                </c:pt>
                <c:pt idx="34">
                  <c:v>15.0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分析!$B$55</c:f>
              <c:strCache>
                <c:ptCount val="1"/>
                <c:pt idx="0">
                  <c:v>医療費</c:v>
                </c:pt>
              </c:strCache>
            </c:strRef>
          </c:tx>
          <c:invertIfNegative val="0"/>
          <c:val>
            <c:numRef>
              <c:f>分析!$C$55:$BA$55</c:f>
              <c:numCache>
                <c:formatCode>#,##0_);[Red]\(#,##0\)</c:formatCode>
                <c:ptCount val="51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25.0</c:v>
                </c:pt>
                <c:pt idx="16">
                  <c:v>25.0</c:v>
                </c:pt>
                <c:pt idx="17">
                  <c:v>25.0</c:v>
                </c:pt>
                <c:pt idx="18">
                  <c:v>25.0</c:v>
                </c:pt>
                <c:pt idx="19">
                  <c:v>25.0</c:v>
                </c:pt>
                <c:pt idx="20">
                  <c:v>25.0</c:v>
                </c:pt>
                <c:pt idx="21">
                  <c:v>25.0</c:v>
                </c:pt>
                <c:pt idx="22">
                  <c:v>25.0</c:v>
                </c:pt>
                <c:pt idx="23">
                  <c:v>25.0</c:v>
                </c:pt>
                <c:pt idx="24">
                  <c:v>25.0</c:v>
                </c:pt>
                <c:pt idx="25">
                  <c:v>25.0</c:v>
                </c:pt>
                <c:pt idx="26">
                  <c:v>25.0</c:v>
                </c:pt>
                <c:pt idx="27">
                  <c:v>25.0</c:v>
                </c:pt>
                <c:pt idx="28">
                  <c:v>25.0</c:v>
                </c:pt>
                <c:pt idx="29">
                  <c:v>25.0</c:v>
                </c:pt>
                <c:pt idx="30">
                  <c:v>25.0</c:v>
                </c:pt>
                <c:pt idx="31">
                  <c:v>25.0</c:v>
                </c:pt>
                <c:pt idx="32">
                  <c:v>25.0</c:v>
                </c:pt>
                <c:pt idx="33">
                  <c:v>25.0</c:v>
                </c:pt>
                <c:pt idx="34">
                  <c:v>25.0</c:v>
                </c:pt>
                <c:pt idx="35">
                  <c:v>25.0</c:v>
                </c:pt>
                <c:pt idx="36">
                  <c:v>25.0</c:v>
                </c:pt>
                <c:pt idx="37">
                  <c:v>25.0</c:v>
                </c:pt>
                <c:pt idx="38">
                  <c:v>25.0</c:v>
                </c:pt>
                <c:pt idx="39">
                  <c:v>25.0</c:v>
                </c:pt>
                <c:pt idx="40">
                  <c:v>25.0</c:v>
                </c:pt>
                <c:pt idx="41">
                  <c:v>25.0</c:v>
                </c:pt>
                <c:pt idx="42">
                  <c:v>25.0</c:v>
                </c:pt>
                <c:pt idx="43">
                  <c:v>25.0</c:v>
                </c:pt>
                <c:pt idx="44">
                  <c:v>25.0</c:v>
                </c:pt>
                <c:pt idx="45">
                  <c:v>25.0</c:v>
                </c:pt>
                <c:pt idx="46">
                  <c:v>25.0</c:v>
                </c:pt>
                <c:pt idx="47">
                  <c:v>25.0</c:v>
                </c:pt>
                <c:pt idx="48">
                  <c:v>25.0</c:v>
                </c:pt>
                <c:pt idx="49">
                  <c:v>25.0</c:v>
                </c:pt>
                <c:pt idx="50">
                  <c:v>25.0</c:v>
                </c:pt>
              </c:numCache>
            </c:numRef>
          </c:val>
        </c:ser>
        <c:ser>
          <c:idx val="5"/>
          <c:order val="5"/>
          <c:tx>
            <c:strRef>
              <c:f>分析!$B$56</c:f>
              <c:strCache>
                <c:ptCount val="1"/>
                <c:pt idx="0">
                  <c:v>介護費用</c:v>
                </c:pt>
              </c:strCache>
            </c:strRef>
          </c:tx>
          <c:invertIfNegative val="0"/>
          <c:val>
            <c:numRef>
              <c:f>分析!$C$56:$BA$56</c:f>
              <c:numCache>
                <c:formatCode>#,##0_);[Red]\(#,##0\)</c:formatCode>
                <c:ptCount val="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300.0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分析!$B$57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val>
            <c:numRef>
              <c:f>分析!$C$57:$BA$57</c:f>
              <c:numCache>
                <c:formatCode>#,##0_);[Red]\(#,##0\)</c:formatCode>
                <c:ptCount val="51"/>
                <c:pt idx="0">
                  <c:v>49.744</c:v>
                </c:pt>
                <c:pt idx="1">
                  <c:v>23.744</c:v>
                </c:pt>
                <c:pt idx="2">
                  <c:v>23.744</c:v>
                </c:pt>
                <c:pt idx="3">
                  <c:v>23.744</c:v>
                </c:pt>
                <c:pt idx="4">
                  <c:v>29.744</c:v>
                </c:pt>
                <c:pt idx="5">
                  <c:v>23.744</c:v>
                </c:pt>
                <c:pt idx="6">
                  <c:v>23.744</c:v>
                </c:pt>
                <c:pt idx="7">
                  <c:v>23.744</c:v>
                </c:pt>
                <c:pt idx="8">
                  <c:v>49.744</c:v>
                </c:pt>
                <c:pt idx="9">
                  <c:v>23.744</c:v>
                </c:pt>
                <c:pt idx="10">
                  <c:v>23.744</c:v>
                </c:pt>
                <c:pt idx="11">
                  <c:v>23.744</c:v>
                </c:pt>
                <c:pt idx="12">
                  <c:v>29.744</c:v>
                </c:pt>
                <c:pt idx="13">
                  <c:v>23.744</c:v>
                </c:pt>
                <c:pt idx="14">
                  <c:v>23.744</c:v>
                </c:pt>
                <c:pt idx="15">
                  <c:v>16.3</c:v>
                </c:pt>
                <c:pt idx="16">
                  <c:v>42.3</c:v>
                </c:pt>
                <c:pt idx="17">
                  <c:v>16.3</c:v>
                </c:pt>
                <c:pt idx="18">
                  <c:v>16.3</c:v>
                </c:pt>
                <c:pt idx="19">
                  <c:v>16.3</c:v>
                </c:pt>
                <c:pt idx="20">
                  <c:v>22.3</c:v>
                </c:pt>
                <c:pt idx="21">
                  <c:v>16.3</c:v>
                </c:pt>
                <c:pt idx="22">
                  <c:v>16.3</c:v>
                </c:pt>
                <c:pt idx="23">
                  <c:v>16.3</c:v>
                </c:pt>
                <c:pt idx="24">
                  <c:v>42.3</c:v>
                </c:pt>
                <c:pt idx="25">
                  <c:v>27.7</c:v>
                </c:pt>
                <c:pt idx="26">
                  <c:v>27.7</c:v>
                </c:pt>
                <c:pt idx="27">
                  <c:v>27.7</c:v>
                </c:pt>
                <c:pt idx="28">
                  <c:v>33.7</c:v>
                </c:pt>
                <c:pt idx="29">
                  <c:v>27.7</c:v>
                </c:pt>
                <c:pt idx="30">
                  <c:v>25.7</c:v>
                </c:pt>
                <c:pt idx="31">
                  <c:v>25.7</c:v>
                </c:pt>
                <c:pt idx="32">
                  <c:v>25.7</c:v>
                </c:pt>
                <c:pt idx="33">
                  <c:v>51.7</c:v>
                </c:pt>
                <c:pt idx="34">
                  <c:v>25.7</c:v>
                </c:pt>
                <c:pt idx="35">
                  <c:v>25.7</c:v>
                </c:pt>
                <c:pt idx="36">
                  <c:v>25.7</c:v>
                </c:pt>
                <c:pt idx="37">
                  <c:v>31.7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51.7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31.7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51.7</c:v>
                </c:pt>
                <c:pt idx="50">
                  <c:v>25.7</c:v>
                </c:pt>
              </c:numCache>
            </c:numRef>
          </c:val>
        </c:ser>
        <c:ser>
          <c:idx val="7"/>
          <c:order val="7"/>
          <c:tx>
            <c:strRef>
              <c:f>分析!$B$58</c:f>
              <c:strCache>
                <c:ptCount val="1"/>
                <c:pt idx="0">
                  <c:v>年金</c:v>
                </c:pt>
              </c:strCache>
            </c:strRef>
          </c:tx>
          <c:invertIfNegative val="0"/>
          <c:val>
            <c:numRef>
              <c:f>分析!$C$58:$BA$58</c:f>
              <c:numCache>
                <c:formatCode>#,##0_);[Red]\(#,##0\)</c:formatCode>
                <c:ptCount val="51"/>
                <c:pt idx="0">
                  <c:v>32.94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8"/>
          <c:order val="8"/>
          <c:tx>
            <c:strRef>
              <c:f>分析!$B$59</c:f>
              <c:strCache>
                <c:ptCount val="1"/>
                <c:pt idx="0">
                  <c:v>税金</c:v>
                </c:pt>
              </c:strCache>
            </c:strRef>
          </c:tx>
          <c:invertIfNegative val="0"/>
          <c:val>
            <c:numRef>
              <c:f>分析!$C$59:$BA$59</c:f>
              <c:numCache>
                <c:formatCode>#,##0_);[Red]\(#,##0\)</c:formatCode>
                <c:ptCount val="51"/>
                <c:pt idx="0">
                  <c:v>110.88</c:v>
                </c:pt>
                <c:pt idx="1">
                  <c:v>96.06</c:v>
                </c:pt>
                <c:pt idx="2">
                  <c:v>96.2418</c:v>
                </c:pt>
                <c:pt idx="3">
                  <c:v>108.698127</c:v>
                </c:pt>
                <c:pt idx="4">
                  <c:v>106.72630827</c:v>
                </c:pt>
                <c:pt idx="5">
                  <c:v>113.7572713527</c:v>
                </c:pt>
                <c:pt idx="6">
                  <c:v>117.594725421636</c:v>
                </c:pt>
                <c:pt idx="7">
                  <c:v>120.9768726758524</c:v>
                </c:pt>
                <c:pt idx="8">
                  <c:v>126.3628414026109</c:v>
                </c:pt>
                <c:pt idx="9">
                  <c:v>121.752669816637</c:v>
                </c:pt>
                <c:pt idx="10">
                  <c:v>95.34639651480336</c:v>
                </c:pt>
                <c:pt idx="11">
                  <c:v>86.2440604799514</c:v>
                </c:pt>
                <c:pt idx="12">
                  <c:v>56.64570108475091</c:v>
                </c:pt>
                <c:pt idx="13">
                  <c:v>57.05135809559842</c:v>
                </c:pt>
                <c:pt idx="14">
                  <c:v>60.46107167655441</c:v>
                </c:pt>
                <c:pt idx="15">
                  <c:v>89.27488239331996</c:v>
                </c:pt>
                <c:pt idx="16">
                  <c:v>65.29283121725315</c:v>
                </c:pt>
                <c:pt idx="17">
                  <c:v>62.71495952942568</c:v>
                </c:pt>
                <c:pt idx="18">
                  <c:v>66.14130912471995</c:v>
                </c:pt>
                <c:pt idx="19">
                  <c:v>63.57192221596714</c:v>
                </c:pt>
                <c:pt idx="20">
                  <c:v>100.0068414381268</c:v>
                </c:pt>
                <c:pt idx="21">
                  <c:v>64.44610985250808</c:v>
                </c:pt>
                <c:pt idx="22">
                  <c:v>67.88977095103316</c:v>
                </c:pt>
                <c:pt idx="23">
                  <c:v>65.3378686605435</c:v>
                </c:pt>
                <c:pt idx="24">
                  <c:v>68.79044734714893</c:v>
                </c:pt>
                <c:pt idx="25">
                  <c:v>66.24755182062041</c:v>
                </c:pt>
                <c:pt idx="26">
                  <c:v>69.70922733882664</c:v>
                </c:pt>
                <c:pt idx="27">
                  <c:v>67.1755196122149</c:v>
                </c:pt>
                <c:pt idx="28">
                  <c:v>70.64647480833703</c:v>
                </c:pt>
                <c:pt idx="29">
                  <c:v>68.12213955642041</c:v>
                </c:pt>
                <c:pt idx="30">
                  <c:v>158.6025609519846</c:v>
                </c:pt>
                <c:pt idx="31">
                  <c:v>69.08778656150447</c:v>
                </c:pt>
                <c:pt idx="32">
                  <c:v>72.5778644271195</c:v>
                </c:pt>
                <c:pt idx="33">
                  <c:v>70.07284307139072</c:v>
                </c:pt>
                <c:pt idx="34">
                  <c:v>73.57277150210463</c:v>
                </c:pt>
                <c:pt idx="35">
                  <c:v>69.99769921712567</c:v>
                </c:pt>
                <c:pt idx="36">
                  <c:v>70.50767620929691</c:v>
                </c:pt>
                <c:pt idx="37">
                  <c:v>71.02275297138989</c:v>
                </c:pt>
                <c:pt idx="38">
                  <c:v>71.54298050110378</c:v>
                </c:pt>
                <c:pt idx="39">
                  <c:v>72.06841030611483</c:v>
                </c:pt>
                <c:pt idx="40">
                  <c:v>72.59909440917597</c:v>
                </c:pt>
                <c:pt idx="41">
                  <c:v>73.13508535326773</c:v>
                </c:pt>
                <c:pt idx="42">
                  <c:v>73.67643620680042</c:v>
                </c:pt>
                <c:pt idx="43">
                  <c:v>74.2232005688684</c:v>
                </c:pt>
                <c:pt idx="44">
                  <c:v>74.7754325745571</c:v>
                </c:pt>
                <c:pt idx="45">
                  <c:v>75.33318690030267</c:v>
                </c:pt>
                <c:pt idx="46">
                  <c:v>75.89651876930568</c:v>
                </c:pt>
                <c:pt idx="47">
                  <c:v>76.46548395699875</c:v>
                </c:pt>
                <c:pt idx="48">
                  <c:v>77.04013879656874</c:v>
                </c:pt>
                <c:pt idx="49">
                  <c:v>77.62054018453442</c:v>
                </c:pt>
                <c:pt idx="50">
                  <c:v>78.20674558637977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62776"/>
        <c:axId val="2126785432"/>
      </c:barChart>
      <c:lineChart>
        <c:grouping val="standard"/>
        <c:varyColors val="0"/>
        <c:ser>
          <c:idx val="0"/>
          <c:order val="0"/>
          <c:tx>
            <c:strRef>
              <c:f>分析!$B$51</c:f>
              <c:strCache>
                <c:ptCount val="1"/>
                <c:pt idx="0">
                  <c:v>収入</c:v>
                </c:pt>
              </c:strCache>
            </c:strRef>
          </c:tx>
          <c:marker>
            <c:symbol val="none"/>
          </c:marker>
          <c:cat>
            <c:numRef>
              <c:f>分析!$C$50:$BA$50</c:f>
              <c:numCache>
                <c:formatCode>General</c:formatCode>
                <c:ptCount val="51"/>
                <c:pt idx="0">
                  <c:v>50.0</c:v>
                </c:pt>
                <c:pt idx="1">
                  <c:v>51.0</c:v>
                </c:pt>
                <c:pt idx="2">
                  <c:v>52.0</c:v>
                </c:pt>
                <c:pt idx="3">
                  <c:v>53.0</c:v>
                </c:pt>
                <c:pt idx="4">
                  <c:v>54.0</c:v>
                </c:pt>
                <c:pt idx="5">
                  <c:v>55.0</c:v>
                </c:pt>
                <c:pt idx="6">
                  <c:v>56.0</c:v>
                </c:pt>
                <c:pt idx="7">
                  <c:v>57.0</c:v>
                </c:pt>
                <c:pt idx="8">
                  <c:v>58.0</c:v>
                </c:pt>
                <c:pt idx="9">
                  <c:v>59.0</c:v>
                </c:pt>
                <c:pt idx="10">
                  <c:v>60.0</c:v>
                </c:pt>
                <c:pt idx="11">
                  <c:v>61.0</c:v>
                </c:pt>
                <c:pt idx="12">
                  <c:v>62.0</c:v>
                </c:pt>
                <c:pt idx="13">
                  <c:v>63.0</c:v>
                </c:pt>
                <c:pt idx="14">
                  <c:v>64.0</c:v>
                </c:pt>
                <c:pt idx="15">
                  <c:v>65.0</c:v>
                </c:pt>
                <c:pt idx="16">
                  <c:v>66.0</c:v>
                </c:pt>
                <c:pt idx="17">
                  <c:v>67.0</c:v>
                </c:pt>
                <c:pt idx="18">
                  <c:v>68.0</c:v>
                </c:pt>
                <c:pt idx="19">
                  <c:v>69.0</c:v>
                </c:pt>
                <c:pt idx="20">
                  <c:v>70.0</c:v>
                </c:pt>
                <c:pt idx="21">
                  <c:v>71.0</c:v>
                </c:pt>
                <c:pt idx="22">
                  <c:v>72.0</c:v>
                </c:pt>
                <c:pt idx="23">
                  <c:v>73.0</c:v>
                </c:pt>
                <c:pt idx="24">
                  <c:v>74.0</c:v>
                </c:pt>
                <c:pt idx="25">
                  <c:v>75.0</c:v>
                </c:pt>
                <c:pt idx="26">
                  <c:v>76.0</c:v>
                </c:pt>
                <c:pt idx="27">
                  <c:v>77.0</c:v>
                </c:pt>
                <c:pt idx="28">
                  <c:v>78.0</c:v>
                </c:pt>
                <c:pt idx="29">
                  <c:v>79.0</c:v>
                </c:pt>
                <c:pt idx="30">
                  <c:v>80.0</c:v>
                </c:pt>
                <c:pt idx="31">
                  <c:v>81.0</c:v>
                </c:pt>
                <c:pt idx="32">
                  <c:v>82.0</c:v>
                </c:pt>
                <c:pt idx="33">
                  <c:v>83.0</c:v>
                </c:pt>
                <c:pt idx="34">
                  <c:v>84.0</c:v>
                </c:pt>
                <c:pt idx="35">
                  <c:v>85.0</c:v>
                </c:pt>
                <c:pt idx="36">
                  <c:v>86.0</c:v>
                </c:pt>
                <c:pt idx="37">
                  <c:v>87.0</c:v>
                </c:pt>
                <c:pt idx="38">
                  <c:v>88.0</c:v>
                </c:pt>
                <c:pt idx="39">
                  <c:v>89.0</c:v>
                </c:pt>
                <c:pt idx="40">
                  <c:v>90.0</c:v>
                </c:pt>
                <c:pt idx="41">
                  <c:v>91.0</c:v>
                </c:pt>
                <c:pt idx="42">
                  <c:v>92.0</c:v>
                </c:pt>
                <c:pt idx="43">
                  <c:v>93.0</c:v>
                </c:pt>
                <c:pt idx="44">
                  <c:v>94.0</c:v>
                </c:pt>
                <c:pt idx="45">
                  <c:v>95.0</c:v>
                </c:pt>
                <c:pt idx="46">
                  <c:v>96.0</c:v>
                </c:pt>
                <c:pt idx="47">
                  <c:v>97.0</c:v>
                </c:pt>
                <c:pt idx="48">
                  <c:v>98.0</c:v>
                </c:pt>
                <c:pt idx="49">
                  <c:v>99.0</c:v>
                </c:pt>
                <c:pt idx="50">
                  <c:v>100.0</c:v>
                </c:pt>
              </c:numCache>
            </c:numRef>
          </c:cat>
          <c:val>
            <c:numRef>
              <c:f>分析!$C$51:$BA$51</c:f>
              <c:numCache>
                <c:formatCode>#,##0_);[Red]\(#,##0\)</c:formatCode>
                <c:ptCount val="51"/>
                <c:pt idx="0">
                  <c:v>500.11</c:v>
                </c:pt>
                <c:pt idx="1">
                  <c:v>500.1</c:v>
                </c:pt>
                <c:pt idx="2">
                  <c:v>500.1</c:v>
                </c:pt>
                <c:pt idx="3">
                  <c:v>485.15</c:v>
                </c:pt>
                <c:pt idx="4">
                  <c:v>485.15</c:v>
                </c:pt>
                <c:pt idx="5">
                  <c:v>485.15</c:v>
                </c:pt>
                <c:pt idx="6">
                  <c:v>485.2</c:v>
                </c:pt>
                <c:pt idx="7">
                  <c:v>485.2</c:v>
                </c:pt>
                <c:pt idx="8">
                  <c:v>485.2</c:v>
                </c:pt>
                <c:pt idx="9">
                  <c:v>485.2</c:v>
                </c:pt>
                <c:pt idx="10">
                  <c:v>2000.2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156.2</c:v>
                </c:pt>
                <c:pt idx="16">
                  <c:v>156.2</c:v>
                </c:pt>
                <c:pt idx="17">
                  <c:v>156.2</c:v>
                </c:pt>
                <c:pt idx="18">
                  <c:v>156.2</c:v>
                </c:pt>
                <c:pt idx="19">
                  <c:v>156.2</c:v>
                </c:pt>
                <c:pt idx="20">
                  <c:v>156.2</c:v>
                </c:pt>
                <c:pt idx="21">
                  <c:v>156.2</c:v>
                </c:pt>
                <c:pt idx="22">
                  <c:v>156.2</c:v>
                </c:pt>
                <c:pt idx="23">
                  <c:v>156.2</c:v>
                </c:pt>
                <c:pt idx="24">
                  <c:v>156.2</c:v>
                </c:pt>
                <c:pt idx="25">
                  <c:v>156.2</c:v>
                </c:pt>
                <c:pt idx="26">
                  <c:v>156.2</c:v>
                </c:pt>
                <c:pt idx="27">
                  <c:v>156.2</c:v>
                </c:pt>
                <c:pt idx="28">
                  <c:v>156.2</c:v>
                </c:pt>
                <c:pt idx="29">
                  <c:v>156.2</c:v>
                </c:pt>
                <c:pt idx="30">
                  <c:v>156.2</c:v>
                </c:pt>
                <c:pt idx="31">
                  <c:v>156.2</c:v>
                </c:pt>
                <c:pt idx="32">
                  <c:v>156.2</c:v>
                </c:pt>
                <c:pt idx="33">
                  <c:v>156.2</c:v>
                </c:pt>
                <c:pt idx="34">
                  <c:v>156.2</c:v>
                </c:pt>
                <c:pt idx="35">
                  <c:v>156.2</c:v>
                </c:pt>
                <c:pt idx="36">
                  <c:v>156.2</c:v>
                </c:pt>
                <c:pt idx="37">
                  <c:v>156.2</c:v>
                </c:pt>
                <c:pt idx="38">
                  <c:v>156.2</c:v>
                </c:pt>
                <c:pt idx="39">
                  <c:v>156.2</c:v>
                </c:pt>
                <c:pt idx="40">
                  <c:v>156.2</c:v>
                </c:pt>
                <c:pt idx="41">
                  <c:v>156.2</c:v>
                </c:pt>
                <c:pt idx="42">
                  <c:v>156.2</c:v>
                </c:pt>
                <c:pt idx="43">
                  <c:v>156.2</c:v>
                </c:pt>
                <c:pt idx="44">
                  <c:v>156.2</c:v>
                </c:pt>
                <c:pt idx="45">
                  <c:v>156.2</c:v>
                </c:pt>
                <c:pt idx="46">
                  <c:v>156.2</c:v>
                </c:pt>
                <c:pt idx="47">
                  <c:v>156.2</c:v>
                </c:pt>
                <c:pt idx="48">
                  <c:v>156.2</c:v>
                </c:pt>
                <c:pt idx="49">
                  <c:v>156.2</c:v>
                </c:pt>
                <c:pt idx="50">
                  <c:v>156.2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62776"/>
        <c:axId val="2126785432"/>
      </c:lineChart>
      <c:catAx>
        <c:axId val="2126762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785432"/>
        <c:crosses val="autoZero"/>
        <c:auto val="1"/>
        <c:lblAlgn val="ctr"/>
        <c:lblOffset val="100"/>
        <c:noMultiLvlLbl val="0"/>
      </c:catAx>
      <c:valAx>
        <c:axId val="2126785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収入・支出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0146990740740741"/>
              <c:y val="0.0619529513888889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26762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034047388307"/>
          <c:y val="0.0271641797429587"/>
          <c:w val="0.834300810598348"/>
          <c:h val="0.945671640514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分析!$B$45</c:f>
              <c:strCache>
                <c:ptCount val="1"/>
                <c:pt idx="0">
                  <c:v>年間収支</c:v>
                </c:pt>
              </c:strCache>
            </c:strRef>
          </c:tx>
          <c:invertIfNegative val="0"/>
          <c:cat>
            <c:numRef>
              <c:f>分析!$C$44:$BA$44</c:f>
              <c:numCache>
                <c:formatCode>General</c:formatCode>
                <c:ptCount val="51"/>
                <c:pt idx="0">
                  <c:v>50.0</c:v>
                </c:pt>
                <c:pt idx="1">
                  <c:v>51.0</c:v>
                </c:pt>
                <c:pt idx="2">
                  <c:v>52.0</c:v>
                </c:pt>
                <c:pt idx="3">
                  <c:v>53.0</c:v>
                </c:pt>
                <c:pt idx="4">
                  <c:v>54.0</c:v>
                </c:pt>
                <c:pt idx="5">
                  <c:v>55.0</c:v>
                </c:pt>
                <c:pt idx="6">
                  <c:v>56.0</c:v>
                </c:pt>
                <c:pt idx="7">
                  <c:v>57.0</c:v>
                </c:pt>
                <c:pt idx="8">
                  <c:v>58.0</c:v>
                </c:pt>
                <c:pt idx="9">
                  <c:v>59.0</c:v>
                </c:pt>
                <c:pt idx="10">
                  <c:v>60.0</c:v>
                </c:pt>
                <c:pt idx="11">
                  <c:v>61.0</c:v>
                </c:pt>
                <c:pt idx="12">
                  <c:v>62.0</c:v>
                </c:pt>
                <c:pt idx="13">
                  <c:v>63.0</c:v>
                </c:pt>
                <c:pt idx="14">
                  <c:v>64.0</c:v>
                </c:pt>
                <c:pt idx="15">
                  <c:v>65.0</c:v>
                </c:pt>
                <c:pt idx="16">
                  <c:v>66.0</c:v>
                </c:pt>
                <c:pt idx="17">
                  <c:v>67.0</c:v>
                </c:pt>
                <c:pt idx="18">
                  <c:v>68.0</c:v>
                </c:pt>
                <c:pt idx="19">
                  <c:v>69.0</c:v>
                </c:pt>
                <c:pt idx="20">
                  <c:v>70.0</c:v>
                </c:pt>
                <c:pt idx="21">
                  <c:v>71.0</c:v>
                </c:pt>
                <c:pt idx="22">
                  <c:v>72.0</c:v>
                </c:pt>
                <c:pt idx="23">
                  <c:v>73.0</c:v>
                </c:pt>
                <c:pt idx="24">
                  <c:v>74.0</c:v>
                </c:pt>
                <c:pt idx="25">
                  <c:v>75.0</c:v>
                </c:pt>
                <c:pt idx="26">
                  <c:v>76.0</c:v>
                </c:pt>
                <c:pt idx="27">
                  <c:v>77.0</c:v>
                </c:pt>
                <c:pt idx="28">
                  <c:v>78.0</c:v>
                </c:pt>
                <c:pt idx="29">
                  <c:v>79.0</c:v>
                </c:pt>
                <c:pt idx="30">
                  <c:v>80.0</c:v>
                </c:pt>
                <c:pt idx="31">
                  <c:v>81.0</c:v>
                </c:pt>
                <c:pt idx="32">
                  <c:v>82.0</c:v>
                </c:pt>
                <c:pt idx="33">
                  <c:v>83.0</c:v>
                </c:pt>
                <c:pt idx="34">
                  <c:v>84.0</c:v>
                </c:pt>
                <c:pt idx="35">
                  <c:v>85.0</c:v>
                </c:pt>
                <c:pt idx="36">
                  <c:v>86.0</c:v>
                </c:pt>
                <c:pt idx="37">
                  <c:v>87.0</c:v>
                </c:pt>
                <c:pt idx="38">
                  <c:v>88.0</c:v>
                </c:pt>
                <c:pt idx="39">
                  <c:v>89.0</c:v>
                </c:pt>
                <c:pt idx="40">
                  <c:v>90.0</c:v>
                </c:pt>
                <c:pt idx="41">
                  <c:v>91.0</c:v>
                </c:pt>
                <c:pt idx="42">
                  <c:v>92.0</c:v>
                </c:pt>
                <c:pt idx="43">
                  <c:v>93.0</c:v>
                </c:pt>
                <c:pt idx="44">
                  <c:v>94.0</c:v>
                </c:pt>
                <c:pt idx="45">
                  <c:v>95.0</c:v>
                </c:pt>
                <c:pt idx="46">
                  <c:v>96.0</c:v>
                </c:pt>
                <c:pt idx="47">
                  <c:v>97.0</c:v>
                </c:pt>
                <c:pt idx="48">
                  <c:v>98.0</c:v>
                </c:pt>
                <c:pt idx="49">
                  <c:v>99.0</c:v>
                </c:pt>
                <c:pt idx="50">
                  <c:v>100.0</c:v>
                </c:pt>
              </c:numCache>
            </c:numRef>
          </c:cat>
          <c:val>
            <c:numRef>
              <c:f>分析!$C$45:$BA$45</c:f>
              <c:numCache>
                <c:formatCode>#,##0_);[Red]\(#,##0\)</c:formatCode>
                <c:ptCount val="51"/>
                <c:pt idx="0">
                  <c:v>-38.45399999999995</c:v>
                </c:pt>
                <c:pt idx="1">
                  <c:v>183.496</c:v>
                </c:pt>
                <c:pt idx="2">
                  <c:v>181.4962</c:v>
                </c:pt>
                <c:pt idx="3">
                  <c:v>137.2536929999999</c:v>
                </c:pt>
                <c:pt idx="4">
                  <c:v>146.3709699299999</c:v>
                </c:pt>
                <c:pt idx="5">
                  <c:v>98.46691962929997</c:v>
                </c:pt>
                <c:pt idx="6">
                  <c:v>137.787647470184</c:v>
                </c:pt>
                <c:pt idx="7">
                  <c:v>117.4947639448858</c:v>
                </c:pt>
                <c:pt idx="8">
                  <c:v>59.1789515843347</c:v>
                </c:pt>
                <c:pt idx="9">
                  <c:v>112.839981100178</c:v>
                </c:pt>
                <c:pt idx="10">
                  <c:v>1532.27762091118</c:v>
                </c:pt>
                <c:pt idx="11">
                  <c:v>-475.6083628797084</c:v>
                </c:pt>
                <c:pt idx="12">
                  <c:v>-304.0182065085055</c:v>
                </c:pt>
                <c:pt idx="13">
                  <c:v>-300.4521485735905</c:v>
                </c:pt>
                <c:pt idx="14">
                  <c:v>-320.9104300593265</c:v>
                </c:pt>
                <c:pt idx="15">
                  <c:v>-330.3492943599197</c:v>
                </c:pt>
                <c:pt idx="16">
                  <c:v>-212.456987303519</c:v>
                </c:pt>
                <c:pt idx="17">
                  <c:v>-170.9897571765541</c:v>
                </c:pt>
                <c:pt idx="18">
                  <c:v>-191.5478547483197</c:v>
                </c:pt>
                <c:pt idx="19">
                  <c:v>-176.1315332958029</c:v>
                </c:pt>
                <c:pt idx="20">
                  <c:v>-400.7410486287609</c:v>
                </c:pt>
                <c:pt idx="21">
                  <c:v>-181.3766591150485</c:v>
                </c:pt>
                <c:pt idx="22">
                  <c:v>-202.038625706199</c:v>
                </c:pt>
                <c:pt idx="23">
                  <c:v>-186.727211963261</c:v>
                </c:pt>
                <c:pt idx="24">
                  <c:v>-233.4426840828935</c:v>
                </c:pt>
                <c:pt idx="25">
                  <c:v>-203.5853109237225</c:v>
                </c:pt>
                <c:pt idx="26">
                  <c:v>-224.3553640329598</c:v>
                </c:pt>
                <c:pt idx="27">
                  <c:v>-209.1531176732893</c:v>
                </c:pt>
                <c:pt idx="28">
                  <c:v>-235.9788488500222</c:v>
                </c:pt>
                <c:pt idx="29">
                  <c:v>-214.8328373385224</c:v>
                </c:pt>
                <c:pt idx="30">
                  <c:v>-755.7153657119077</c:v>
                </c:pt>
                <c:pt idx="31">
                  <c:v>-218.6267193690268</c:v>
                </c:pt>
                <c:pt idx="32">
                  <c:v>-239.567186562717</c:v>
                </c:pt>
                <c:pt idx="33">
                  <c:v>-250.5370584283443</c:v>
                </c:pt>
                <c:pt idx="34">
                  <c:v>-245.5366290126277</c:v>
                </c:pt>
                <c:pt idx="35">
                  <c:v>-229.486195302754</c:v>
                </c:pt>
                <c:pt idx="36">
                  <c:v>-232.5460572557815</c:v>
                </c:pt>
                <c:pt idx="37">
                  <c:v>-241.6365178283393</c:v>
                </c:pt>
                <c:pt idx="38">
                  <c:v>-238.7578830066227</c:v>
                </c:pt>
                <c:pt idx="39">
                  <c:v>-241.910461836689</c:v>
                </c:pt>
                <c:pt idx="40">
                  <c:v>-245.0945664550558</c:v>
                </c:pt>
                <c:pt idx="41">
                  <c:v>-274.3105121196064</c:v>
                </c:pt>
                <c:pt idx="42">
                  <c:v>-251.5586172408024</c:v>
                </c:pt>
                <c:pt idx="43">
                  <c:v>-254.8392034132104</c:v>
                </c:pt>
                <c:pt idx="44">
                  <c:v>-258.1525954473426</c:v>
                </c:pt>
                <c:pt idx="45">
                  <c:v>-267.499121401816</c:v>
                </c:pt>
                <c:pt idx="46">
                  <c:v>-264.8791126158341</c:v>
                </c:pt>
                <c:pt idx="47">
                  <c:v>-268.2929037419925</c:v>
                </c:pt>
                <c:pt idx="48">
                  <c:v>-271.7408327794124</c:v>
                </c:pt>
                <c:pt idx="49">
                  <c:v>-301.2232411072065</c:v>
                </c:pt>
                <c:pt idx="50">
                  <c:v>-278.7404735182786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367000"/>
        <c:axId val="2127201416"/>
      </c:barChart>
      <c:lineChart>
        <c:grouping val="standard"/>
        <c:varyColors val="0"/>
        <c:ser>
          <c:idx val="1"/>
          <c:order val="1"/>
          <c:tx>
            <c:strRef>
              <c:f>分析!$B$46</c:f>
              <c:strCache>
                <c:ptCount val="1"/>
                <c:pt idx="0">
                  <c:v>資産残高</c:v>
                </c:pt>
              </c:strCache>
            </c:strRef>
          </c:tx>
          <c:marker>
            <c:symbol val="none"/>
          </c:marker>
          <c:cat>
            <c:numRef>
              <c:f>分析!$C$44:$BA$44</c:f>
              <c:numCache>
                <c:formatCode>General</c:formatCode>
                <c:ptCount val="51"/>
                <c:pt idx="0">
                  <c:v>50.0</c:v>
                </c:pt>
                <c:pt idx="1">
                  <c:v>51.0</c:v>
                </c:pt>
                <c:pt idx="2">
                  <c:v>52.0</c:v>
                </c:pt>
                <c:pt idx="3">
                  <c:v>53.0</c:v>
                </c:pt>
                <c:pt idx="4">
                  <c:v>54.0</c:v>
                </c:pt>
                <c:pt idx="5">
                  <c:v>55.0</c:v>
                </c:pt>
                <c:pt idx="6">
                  <c:v>56.0</c:v>
                </c:pt>
                <c:pt idx="7">
                  <c:v>57.0</c:v>
                </c:pt>
                <c:pt idx="8">
                  <c:v>58.0</c:v>
                </c:pt>
                <c:pt idx="9">
                  <c:v>59.0</c:v>
                </c:pt>
                <c:pt idx="10">
                  <c:v>60.0</c:v>
                </c:pt>
                <c:pt idx="11">
                  <c:v>61.0</c:v>
                </c:pt>
                <c:pt idx="12">
                  <c:v>62.0</c:v>
                </c:pt>
                <c:pt idx="13">
                  <c:v>63.0</c:v>
                </c:pt>
                <c:pt idx="14">
                  <c:v>64.0</c:v>
                </c:pt>
                <c:pt idx="15">
                  <c:v>65.0</c:v>
                </c:pt>
                <c:pt idx="16">
                  <c:v>66.0</c:v>
                </c:pt>
                <c:pt idx="17">
                  <c:v>67.0</c:v>
                </c:pt>
                <c:pt idx="18">
                  <c:v>68.0</c:v>
                </c:pt>
                <c:pt idx="19">
                  <c:v>69.0</c:v>
                </c:pt>
                <c:pt idx="20">
                  <c:v>70.0</c:v>
                </c:pt>
                <c:pt idx="21">
                  <c:v>71.0</c:v>
                </c:pt>
                <c:pt idx="22">
                  <c:v>72.0</c:v>
                </c:pt>
                <c:pt idx="23">
                  <c:v>73.0</c:v>
                </c:pt>
                <c:pt idx="24">
                  <c:v>74.0</c:v>
                </c:pt>
                <c:pt idx="25">
                  <c:v>75.0</c:v>
                </c:pt>
                <c:pt idx="26">
                  <c:v>76.0</c:v>
                </c:pt>
                <c:pt idx="27">
                  <c:v>77.0</c:v>
                </c:pt>
                <c:pt idx="28">
                  <c:v>78.0</c:v>
                </c:pt>
                <c:pt idx="29">
                  <c:v>79.0</c:v>
                </c:pt>
                <c:pt idx="30">
                  <c:v>80.0</c:v>
                </c:pt>
                <c:pt idx="31">
                  <c:v>81.0</c:v>
                </c:pt>
                <c:pt idx="32">
                  <c:v>82.0</c:v>
                </c:pt>
                <c:pt idx="33">
                  <c:v>83.0</c:v>
                </c:pt>
                <c:pt idx="34">
                  <c:v>84.0</c:v>
                </c:pt>
                <c:pt idx="35">
                  <c:v>85.0</c:v>
                </c:pt>
                <c:pt idx="36">
                  <c:v>86.0</c:v>
                </c:pt>
                <c:pt idx="37">
                  <c:v>87.0</c:v>
                </c:pt>
                <c:pt idx="38">
                  <c:v>88.0</c:v>
                </c:pt>
                <c:pt idx="39">
                  <c:v>89.0</c:v>
                </c:pt>
                <c:pt idx="40">
                  <c:v>90.0</c:v>
                </c:pt>
                <c:pt idx="41">
                  <c:v>91.0</c:v>
                </c:pt>
                <c:pt idx="42">
                  <c:v>92.0</c:v>
                </c:pt>
                <c:pt idx="43">
                  <c:v>93.0</c:v>
                </c:pt>
                <c:pt idx="44">
                  <c:v>94.0</c:v>
                </c:pt>
                <c:pt idx="45">
                  <c:v>95.0</c:v>
                </c:pt>
                <c:pt idx="46">
                  <c:v>96.0</c:v>
                </c:pt>
                <c:pt idx="47">
                  <c:v>97.0</c:v>
                </c:pt>
                <c:pt idx="48">
                  <c:v>98.0</c:v>
                </c:pt>
                <c:pt idx="49">
                  <c:v>99.0</c:v>
                </c:pt>
                <c:pt idx="50">
                  <c:v>100.0</c:v>
                </c:pt>
              </c:numCache>
            </c:numRef>
          </c:cat>
          <c:val>
            <c:numRef>
              <c:f>分析!$C$46:$BA$46</c:f>
              <c:numCache>
                <c:formatCode>#,##0_);[Red]\(#,##0\)</c:formatCode>
                <c:ptCount val="51"/>
                <c:pt idx="0">
                  <c:v>2991.546</c:v>
                </c:pt>
                <c:pt idx="1">
                  <c:v>3204.957460000001</c:v>
                </c:pt>
                <c:pt idx="2">
                  <c:v>3418.503234600001</c:v>
                </c:pt>
                <c:pt idx="3">
                  <c:v>3589.941959946001</c:v>
                </c:pt>
                <c:pt idx="4">
                  <c:v>3772.212349475461</c:v>
                </c:pt>
                <c:pt idx="5">
                  <c:v>3908.401392599515</c:v>
                </c:pt>
                <c:pt idx="6">
                  <c:v>4085.273053995694</c:v>
                </c:pt>
                <c:pt idx="7">
                  <c:v>4243.620548480536</c:v>
                </c:pt>
                <c:pt idx="8">
                  <c:v>4345.235705549677</c:v>
                </c:pt>
                <c:pt idx="9">
                  <c:v>4501.528043705351</c:v>
                </c:pt>
                <c:pt idx="10">
                  <c:v>6078.820945053585</c:v>
                </c:pt>
                <c:pt idx="11">
                  <c:v>5664.000791624412</c:v>
                </c:pt>
                <c:pt idx="12">
                  <c:v>5416.62259303215</c:v>
                </c:pt>
                <c:pt idx="13">
                  <c:v>5170.336670388881</c:v>
                </c:pt>
                <c:pt idx="14">
                  <c:v>4901.129607033443</c:v>
                </c:pt>
                <c:pt idx="15">
                  <c:v>4619.791608743858</c:v>
                </c:pt>
                <c:pt idx="16">
                  <c:v>4453.532537527778</c:v>
                </c:pt>
                <c:pt idx="17">
                  <c:v>4327.078105726502</c:v>
                </c:pt>
                <c:pt idx="18">
                  <c:v>4178.801032035446</c:v>
                </c:pt>
                <c:pt idx="19">
                  <c:v>4044.457509059998</c:v>
                </c:pt>
                <c:pt idx="20">
                  <c:v>3684.161035521837</c:v>
                </c:pt>
                <c:pt idx="21">
                  <c:v>3539.625986762007</c:v>
                </c:pt>
                <c:pt idx="22">
                  <c:v>3372.983620923428</c:v>
                </c:pt>
                <c:pt idx="23">
                  <c:v>3219.986245169402</c:v>
                </c:pt>
                <c:pt idx="24">
                  <c:v>3018.743423538202</c:v>
                </c:pt>
                <c:pt idx="25">
                  <c:v>2845.345546849862</c:v>
                </c:pt>
                <c:pt idx="26">
                  <c:v>2649.443638285401</c:v>
                </c:pt>
                <c:pt idx="27">
                  <c:v>2466.784956994966</c:v>
                </c:pt>
                <c:pt idx="28">
                  <c:v>2255.473957714893</c:v>
                </c:pt>
                <c:pt idx="29">
                  <c:v>2063.19585995352</c:v>
                </c:pt>
                <c:pt idx="30">
                  <c:v>1328.112452841148</c:v>
                </c:pt>
                <c:pt idx="31">
                  <c:v>1122.766858000532</c:v>
                </c:pt>
                <c:pt idx="32">
                  <c:v>894.4273400178206</c:v>
                </c:pt>
                <c:pt idx="33">
                  <c:v>652.8345549896545</c:v>
                </c:pt>
                <c:pt idx="34">
                  <c:v>413.8262715269234</c:v>
                </c:pt>
                <c:pt idx="35">
                  <c:v>188.4783389394386</c:v>
                </c:pt>
                <c:pt idx="36">
                  <c:v>-42.18293492694846</c:v>
                </c:pt>
                <c:pt idx="37">
                  <c:v>-284.2412821045572</c:v>
                </c:pt>
                <c:pt idx="38">
                  <c:v>-525.8415779322256</c:v>
                </c:pt>
                <c:pt idx="39">
                  <c:v>-773.010455548237</c:v>
                </c:pt>
                <c:pt idx="40">
                  <c:v>-1025.835126558775</c:v>
                </c:pt>
                <c:pt idx="41">
                  <c:v>-1310.40398994397</c:v>
                </c:pt>
                <c:pt idx="42">
                  <c:v>-1575.066647084211</c:v>
                </c:pt>
                <c:pt idx="43">
                  <c:v>-1845.656516968264</c:v>
                </c:pt>
                <c:pt idx="44">
                  <c:v>-2122.26567758529</c:v>
                </c:pt>
                <c:pt idx="45">
                  <c:v>-2410.987455762958</c:v>
                </c:pt>
                <c:pt idx="46">
                  <c:v>-2699.976442936422</c:v>
                </c:pt>
                <c:pt idx="47">
                  <c:v>-2995.269111107779</c:v>
                </c:pt>
                <c:pt idx="48">
                  <c:v>-3296.96263499827</c:v>
                </c:pt>
                <c:pt idx="49">
                  <c:v>-3631.155502455458</c:v>
                </c:pt>
                <c:pt idx="50">
                  <c:v>-3946.207530998292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67000"/>
        <c:axId val="2127201416"/>
      </c:lineChart>
      <c:catAx>
        <c:axId val="212736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201416"/>
        <c:crosses val="autoZero"/>
        <c:auto val="1"/>
        <c:lblAlgn val="ctr"/>
        <c:lblOffset val="100"/>
        <c:noMultiLvlLbl val="0"/>
      </c:catAx>
      <c:valAx>
        <c:axId val="2127201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年間収支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0.0101196040111051"/>
              <c:y val="0.049807358086904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127367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7313773148148"/>
          <c:y val="0.0364765625"/>
          <c:w val="0.160303382954758"/>
          <c:h val="0.08567460537488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12700</xdr:rowOff>
    </xdr:from>
    <xdr:to>
      <xdr:col>10</xdr:col>
      <xdr:colOff>867600</xdr:colOff>
      <xdr:row>26</xdr:row>
      <xdr:rowOff>57700</xdr:rowOff>
    </xdr:to>
    <xdr:graphicFrame macro="">
      <xdr:nvGraphicFramePr>
        <xdr:cNvPr id="4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203200</xdr:colOff>
      <xdr:row>1</xdr:row>
      <xdr:rowOff>38100</xdr:rowOff>
    </xdr:from>
    <xdr:to>
      <xdr:col>20</xdr:col>
      <xdr:colOff>42100</xdr:colOff>
      <xdr:row>26</xdr:row>
      <xdr:rowOff>83100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tabSelected="1" topLeftCell="A25" workbookViewId="0">
      <selection activeCell="P30" sqref="P30"/>
    </sheetView>
  </sheetViews>
  <sheetFormatPr baseColWidth="12" defaultRowHeight="18" x14ac:dyDescent="0"/>
  <cols>
    <col min="1" max="1" width="5" style="1" customWidth="1"/>
    <col min="2" max="2" width="12.83203125" style="1"/>
    <col min="3" max="3" width="10" style="1" customWidth="1"/>
    <col min="4" max="4" width="26.1640625" style="1" customWidth="1"/>
    <col min="5" max="5" width="9.6640625" style="1" customWidth="1"/>
    <col min="6" max="57" width="9.5" style="1" customWidth="1"/>
    <col min="58" max="16384" width="12.83203125" style="1"/>
  </cols>
  <sheetData>
    <row r="1" spans="2:56" ht="25" customHeight="1"/>
    <row r="2" spans="2:56" ht="25" customHeight="1">
      <c r="B2" s="8" t="s">
        <v>62</v>
      </c>
    </row>
    <row r="3" spans="2:56" ht="25" customHeight="1" thickBot="1"/>
    <row r="4" spans="2:56" ht="25" customHeight="1">
      <c r="C4" s="78" t="s">
        <v>0</v>
      </c>
      <c r="D4" s="79"/>
      <c r="E4" s="80"/>
      <c r="F4" s="140">
        <v>2019</v>
      </c>
      <c r="G4" s="141">
        <f>F4+1</f>
        <v>2020</v>
      </c>
      <c r="H4" s="141">
        <f t="shared" ref="H4:AT4" si="0">G4+1</f>
        <v>2021</v>
      </c>
      <c r="I4" s="141">
        <f t="shared" si="0"/>
        <v>2022</v>
      </c>
      <c r="J4" s="141">
        <f t="shared" si="0"/>
        <v>2023</v>
      </c>
      <c r="K4" s="141">
        <f t="shared" si="0"/>
        <v>2024</v>
      </c>
      <c r="L4" s="141">
        <f t="shared" si="0"/>
        <v>2025</v>
      </c>
      <c r="M4" s="141">
        <f t="shared" si="0"/>
        <v>2026</v>
      </c>
      <c r="N4" s="141">
        <f t="shared" si="0"/>
        <v>2027</v>
      </c>
      <c r="O4" s="141">
        <f t="shared" si="0"/>
        <v>2028</v>
      </c>
      <c r="P4" s="141">
        <f t="shared" si="0"/>
        <v>2029</v>
      </c>
      <c r="Q4" s="141">
        <f t="shared" si="0"/>
        <v>2030</v>
      </c>
      <c r="R4" s="141">
        <f t="shared" si="0"/>
        <v>2031</v>
      </c>
      <c r="S4" s="141">
        <f t="shared" si="0"/>
        <v>2032</v>
      </c>
      <c r="T4" s="141">
        <f t="shared" si="0"/>
        <v>2033</v>
      </c>
      <c r="U4" s="141">
        <f t="shared" si="0"/>
        <v>2034</v>
      </c>
      <c r="V4" s="141">
        <f t="shared" si="0"/>
        <v>2035</v>
      </c>
      <c r="W4" s="141">
        <f t="shared" si="0"/>
        <v>2036</v>
      </c>
      <c r="X4" s="141">
        <f t="shared" si="0"/>
        <v>2037</v>
      </c>
      <c r="Y4" s="141">
        <f t="shared" si="0"/>
        <v>2038</v>
      </c>
      <c r="Z4" s="141">
        <f t="shared" si="0"/>
        <v>2039</v>
      </c>
      <c r="AA4" s="141">
        <f t="shared" si="0"/>
        <v>2040</v>
      </c>
      <c r="AB4" s="141">
        <f t="shared" si="0"/>
        <v>2041</v>
      </c>
      <c r="AC4" s="141">
        <f t="shared" si="0"/>
        <v>2042</v>
      </c>
      <c r="AD4" s="141">
        <f t="shared" si="0"/>
        <v>2043</v>
      </c>
      <c r="AE4" s="141">
        <f t="shared" si="0"/>
        <v>2044</v>
      </c>
      <c r="AF4" s="141">
        <f t="shared" si="0"/>
        <v>2045</v>
      </c>
      <c r="AG4" s="141">
        <f t="shared" si="0"/>
        <v>2046</v>
      </c>
      <c r="AH4" s="141">
        <f t="shared" si="0"/>
        <v>2047</v>
      </c>
      <c r="AI4" s="141">
        <f t="shared" si="0"/>
        <v>2048</v>
      </c>
      <c r="AJ4" s="141">
        <f t="shared" si="0"/>
        <v>2049</v>
      </c>
      <c r="AK4" s="141">
        <f t="shared" si="0"/>
        <v>2050</v>
      </c>
      <c r="AL4" s="141">
        <f t="shared" si="0"/>
        <v>2051</v>
      </c>
      <c r="AM4" s="141">
        <f t="shared" si="0"/>
        <v>2052</v>
      </c>
      <c r="AN4" s="141">
        <f t="shared" si="0"/>
        <v>2053</v>
      </c>
      <c r="AO4" s="141">
        <f t="shared" si="0"/>
        <v>2054</v>
      </c>
      <c r="AP4" s="141">
        <f t="shared" si="0"/>
        <v>2055</v>
      </c>
      <c r="AQ4" s="141">
        <f t="shared" si="0"/>
        <v>2056</v>
      </c>
      <c r="AR4" s="141">
        <f t="shared" si="0"/>
        <v>2057</v>
      </c>
      <c r="AS4" s="141">
        <f t="shared" si="0"/>
        <v>2058</v>
      </c>
      <c r="AT4" s="141">
        <f t="shared" si="0"/>
        <v>2059</v>
      </c>
      <c r="AU4" s="141">
        <f t="shared" ref="AU4:AU5" si="1">AT4+1</f>
        <v>2060</v>
      </c>
      <c r="AV4" s="141">
        <f t="shared" ref="AV4:AV5" si="2">AU4+1</f>
        <v>2061</v>
      </c>
      <c r="AW4" s="141">
        <f t="shared" ref="AW4:AW5" si="3">AV4+1</f>
        <v>2062</v>
      </c>
      <c r="AX4" s="141">
        <f t="shared" ref="AX4:AX5" si="4">AW4+1</f>
        <v>2063</v>
      </c>
      <c r="AY4" s="141">
        <f t="shared" ref="AY4:AY5" si="5">AX4+1</f>
        <v>2064</v>
      </c>
      <c r="AZ4" s="141">
        <f t="shared" ref="AZ4:AZ5" si="6">AY4+1</f>
        <v>2065</v>
      </c>
      <c r="BA4" s="141">
        <f t="shared" ref="BA4:BA5" si="7">AZ4+1</f>
        <v>2066</v>
      </c>
      <c r="BB4" s="141">
        <f t="shared" ref="BB4:BB5" si="8">BA4+1</f>
        <v>2067</v>
      </c>
      <c r="BC4" s="141">
        <f t="shared" ref="BC4:BC5" si="9">BB4+1</f>
        <v>2068</v>
      </c>
      <c r="BD4" s="142">
        <f>BC4+1</f>
        <v>2069</v>
      </c>
    </row>
    <row r="5" spans="2:56" ht="25" customHeight="1">
      <c r="C5" s="158" t="s">
        <v>28</v>
      </c>
      <c r="D5" s="53" t="s">
        <v>133</v>
      </c>
      <c r="E5" s="83"/>
      <c r="F5" s="143">
        <v>50</v>
      </c>
      <c r="G5" s="144">
        <f>F5+1</f>
        <v>51</v>
      </c>
      <c r="H5" s="144">
        <f t="shared" ref="H5:AT7" si="10">G5+1</f>
        <v>52</v>
      </c>
      <c r="I5" s="144">
        <f t="shared" si="10"/>
        <v>53</v>
      </c>
      <c r="J5" s="144">
        <f t="shared" si="10"/>
        <v>54</v>
      </c>
      <c r="K5" s="144">
        <f t="shared" si="10"/>
        <v>55</v>
      </c>
      <c r="L5" s="144">
        <f t="shared" si="10"/>
        <v>56</v>
      </c>
      <c r="M5" s="144">
        <f t="shared" si="10"/>
        <v>57</v>
      </c>
      <c r="N5" s="144">
        <f t="shared" si="10"/>
        <v>58</v>
      </c>
      <c r="O5" s="144">
        <f t="shared" si="10"/>
        <v>59</v>
      </c>
      <c r="P5" s="144">
        <f t="shared" si="10"/>
        <v>60</v>
      </c>
      <c r="Q5" s="144">
        <f t="shared" si="10"/>
        <v>61</v>
      </c>
      <c r="R5" s="144">
        <f t="shared" si="10"/>
        <v>62</v>
      </c>
      <c r="S5" s="144">
        <f t="shared" si="10"/>
        <v>63</v>
      </c>
      <c r="T5" s="144">
        <f t="shared" si="10"/>
        <v>64</v>
      </c>
      <c r="U5" s="144">
        <f t="shared" si="10"/>
        <v>65</v>
      </c>
      <c r="V5" s="144">
        <f t="shared" si="10"/>
        <v>66</v>
      </c>
      <c r="W5" s="144">
        <f t="shared" si="10"/>
        <v>67</v>
      </c>
      <c r="X5" s="144">
        <f t="shared" si="10"/>
        <v>68</v>
      </c>
      <c r="Y5" s="144">
        <f t="shared" si="10"/>
        <v>69</v>
      </c>
      <c r="Z5" s="144">
        <f t="shared" si="10"/>
        <v>70</v>
      </c>
      <c r="AA5" s="144">
        <f t="shared" si="10"/>
        <v>71</v>
      </c>
      <c r="AB5" s="144">
        <f t="shared" si="10"/>
        <v>72</v>
      </c>
      <c r="AC5" s="144">
        <f t="shared" si="10"/>
        <v>73</v>
      </c>
      <c r="AD5" s="144">
        <f t="shared" si="10"/>
        <v>74</v>
      </c>
      <c r="AE5" s="144">
        <f t="shared" si="10"/>
        <v>75</v>
      </c>
      <c r="AF5" s="144">
        <f t="shared" si="10"/>
        <v>76</v>
      </c>
      <c r="AG5" s="144">
        <f t="shared" si="10"/>
        <v>77</v>
      </c>
      <c r="AH5" s="144">
        <f t="shared" si="10"/>
        <v>78</v>
      </c>
      <c r="AI5" s="144">
        <f t="shared" si="10"/>
        <v>79</v>
      </c>
      <c r="AJ5" s="144">
        <f t="shared" si="10"/>
        <v>80</v>
      </c>
      <c r="AK5" s="144">
        <f t="shared" si="10"/>
        <v>81</v>
      </c>
      <c r="AL5" s="144">
        <f t="shared" si="10"/>
        <v>82</v>
      </c>
      <c r="AM5" s="144">
        <f t="shared" si="10"/>
        <v>83</v>
      </c>
      <c r="AN5" s="144">
        <f t="shared" si="10"/>
        <v>84</v>
      </c>
      <c r="AO5" s="144">
        <f t="shared" si="10"/>
        <v>85</v>
      </c>
      <c r="AP5" s="144">
        <f t="shared" si="10"/>
        <v>86</v>
      </c>
      <c r="AQ5" s="144">
        <f t="shared" si="10"/>
        <v>87</v>
      </c>
      <c r="AR5" s="144">
        <f t="shared" si="10"/>
        <v>88</v>
      </c>
      <c r="AS5" s="144">
        <f t="shared" si="10"/>
        <v>89</v>
      </c>
      <c r="AT5" s="144">
        <f t="shared" si="10"/>
        <v>90</v>
      </c>
      <c r="AU5" s="144">
        <f t="shared" si="1"/>
        <v>91</v>
      </c>
      <c r="AV5" s="144">
        <f t="shared" si="2"/>
        <v>92</v>
      </c>
      <c r="AW5" s="144">
        <f t="shared" si="3"/>
        <v>93</v>
      </c>
      <c r="AX5" s="144">
        <f t="shared" si="4"/>
        <v>94</v>
      </c>
      <c r="AY5" s="144">
        <f t="shared" si="5"/>
        <v>95</v>
      </c>
      <c r="AZ5" s="144">
        <f t="shared" si="6"/>
        <v>96</v>
      </c>
      <c r="BA5" s="144">
        <f t="shared" si="7"/>
        <v>97</v>
      </c>
      <c r="BB5" s="144">
        <f t="shared" si="8"/>
        <v>98</v>
      </c>
      <c r="BC5" s="144">
        <f t="shared" si="9"/>
        <v>99</v>
      </c>
      <c r="BD5" s="145">
        <f>BC5+1</f>
        <v>100</v>
      </c>
    </row>
    <row r="6" spans="2:56" ht="25" customHeight="1">
      <c r="C6" s="159" t="s">
        <v>37</v>
      </c>
      <c r="D6" s="57" t="s">
        <v>133</v>
      </c>
      <c r="E6" s="86"/>
      <c r="F6" s="146">
        <v>75</v>
      </c>
      <c r="G6" s="147">
        <f>F6+1</f>
        <v>76</v>
      </c>
      <c r="H6" s="147">
        <f t="shared" si="10"/>
        <v>77</v>
      </c>
      <c r="I6" s="147">
        <f t="shared" si="10"/>
        <v>78</v>
      </c>
      <c r="J6" s="147">
        <f t="shared" si="10"/>
        <v>79</v>
      </c>
      <c r="K6" s="147">
        <f t="shared" si="10"/>
        <v>80</v>
      </c>
      <c r="L6" s="147">
        <f t="shared" si="10"/>
        <v>81</v>
      </c>
      <c r="M6" s="147">
        <f t="shared" si="10"/>
        <v>82</v>
      </c>
      <c r="N6" s="147">
        <f t="shared" si="10"/>
        <v>83</v>
      </c>
      <c r="O6" s="147">
        <f t="shared" si="10"/>
        <v>84</v>
      </c>
      <c r="P6" s="147">
        <f t="shared" si="10"/>
        <v>85</v>
      </c>
      <c r="Q6" s="147">
        <f t="shared" ref="Q6:Q7" si="11">P6+1</f>
        <v>86</v>
      </c>
      <c r="R6" s="147">
        <f t="shared" ref="R6:R7" si="12">Q6+1</f>
        <v>87</v>
      </c>
      <c r="S6" s="147">
        <f t="shared" ref="S6:S7" si="13">R6+1</f>
        <v>88</v>
      </c>
      <c r="T6" s="147">
        <f t="shared" ref="T6:T7" si="14">S6+1</f>
        <v>89</v>
      </c>
      <c r="U6" s="147">
        <f t="shared" ref="U6:U7" si="15">T6+1</f>
        <v>90</v>
      </c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8"/>
      <c r="AV6" s="148"/>
      <c r="AW6" s="148"/>
      <c r="AX6" s="148"/>
      <c r="AY6" s="148"/>
      <c r="AZ6" s="148"/>
      <c r="BA6" s="148"/>
      <c r="BB6" s="148"/>
      <c r="BC6" s="148"/>
      <c r="BD6" s="149"/>
    </row>
    <row r="7" spans="2:56" ht="25" customHeight="1">
      <c r="C7" s="159" t="s">
        <v>38</v>
      </c>
      <c r="D7" s="57" t="s">
        <v>133</v>
      </c>
      <c r="E7" s="160"/>
      <c r="F7" s="150">
        <v>74</v>
      </c>
      <c r="G7" s="151">
        <f>F7+1</f>
        <v>75</v>
      </c>
      <c r="H7" s="151">
        <f t="shared" si="10"/>
        <v>76</v>
      </c>
      <c r="I7" s="151">
        <f t="shared" si="10"/>
        <v>77</v>
      </c>
      <c r="J7" s="151">
        <f t="shared" si="10"/>
        <v>78</v>
      </c>
      <c r="K7" s="151">
        <f t="shared" si="10"/>
        <v>79</v>
      </c>
      <c r="L7" s="151">
        <f t="shared" si="10"/>
        <v>80</v>
      </c>
      <c r="M7" s="151">
        <f t="shared" si="10"/>
        <v>81</v>
      </c>
      <c r="N7" s="151">
        <f t="shared" si="10"/>
        <v>82</v>
      </c>
      <c r="O7" s="151">
        <f t="shared" si="10"/>
        <v>83</v>
      </c>
      <c r="P7" s="151">
        <f t="shared" si="10"/>
        <v>84</v>
      </c>
      <c r="Q7" s="151">
        <f t="shared" si="11"/>
        <v>85</v>
      </c>
      <c r="R7" s="151">
        <f t="shared" si="12"/>
        <v>86</v>
      </c>
      <c r="S7" s="151">
        <f t="shared" si="13"/>
        <v>87</v>
      </c>
      <c r="T7" s="151">
        <f t="shared" si="14"/>
        <v>88</v>
      </c>
      <c r="U7" s="151">
        <f t="shared" si="15"/>
        <v>89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2"/>
      <c r="AV7" s="152"/>
      <c r="AW7" s="152"/>
      <c r="AX7" s="152"/>
      <c r="AY7" s="152"/>
      <c r="AZ7" s="152"/>
      <c r="BA7" s="152"/>
      <c r="BB7" s="152"/>
      <c r="BC7" s="152"/>
      <c r="BD7" s="153"/>
    </row>
    <row r="8" spans="2:56" ht="25" customHeight="1" thickBot="1">
      <c r="C8" s="93"/>
      <c r="D8" s="161"/>
      <c r="E8" s="162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6"/>
      <c r="AV8" s="156"/>
      <c r="AW8" s="156"/>
      <c r="AX8" s="156"/>
      <c r="AY8" s="156"/>
      <c r="AZ8" s="156"/>
      <c r="BA8" s="156"/>
      <c r="BB8" s="156"/>
      <c r="BC8" s="156"/>
      <c r="BD8" s="157"/>
    </row>
    <row r="9" spans="2:56" ht="25" customHeight="1">
      <c r="C9" s="78" t="s">
        <v>63</v>
      </c>
      <c r="D9" s="79"/>
      <c r="E9" s="80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7"/>
      <c r="AV9" s="17"/>
      <c r="AW9" s="17"/>
      <c r="AX9" s="17"/>
      <c r="AY9" s="17"/>
      <c r="AZ9" s="17"/>
      <c r="BA9" s="17"/>
      <c r="BB9" s="17"/>
      <c r="BC9" s="17"/>
      <c r="BD9" s="14"/>
    </row>
    <row r="10" spans="2:56" ht="50" customHeight="1">
      <c r="C10" s="81" t="s">
        <v>73</v>
      </c>
      <c r="D10" s="82" t="s">
        <v>64</v>
      </c>
      <c r="E10" s="83"/>
      <c r="F10" s="24"/>
      <c r="G10" s="23"/>
      <c r="H10" s="23"/>
      <c r="I10" s="23"/>
      <c r="J10" s="23"/>
      <c r="K10" s="23" t="s">
        <v>119</v>
      </c>
      <c r="L10" s="23"/>
      <c r="M10" s="23"/>
      <c r="N10" s="23"/>
      <c r="O10" s="23"/>
      <c r="P10" s="22" t="s">
        <v>120</v>
      </c>
      <c r="Q10" s="23"/>
      <c r="R10" s="23"/>
      <c r="S10" s="23"/>
      <c r="T10" s="23"/>
      <c r="U10" s="22" t="s">
        <v>121</v>
      </c>
      <c r="V10" s="23"/>
      <c r="W10" s="23"/>
      <c r="X10" s="23"/>
      <c r="Y10" s="23"/>
      <c r="Z10" s="22" t="s">
        <v>117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5"/>
      <c r="AV10" s="25"/>
      <c r="AW10" s="25"/>
      <c r="AX10" s="25"/>
      <c r="AY10" s="25"/>
      <c r="AZ10" s="25"/>
      <c r="BA10" s="25"/>
      <c r="BB10" s="25"/>
      <c r="BC10" s="25"/>
      <c r="BD10" s="26"/>
    </row>
    <row r="11" spans="2:56" ht="25" customHeight="1">
      <c r="C11" s="84"/>
      <c r="D11" s="85" t="s">
        <v>65</v>
      </c>
      <c r="E11" s="86"/>
      <c r="F11" s="19"/>
      <c r="G11" s="21"/>
      <c r="H11" s="21"/>
      <c r="I11" s="21"/>
      <c r="J11" s="21"/>
      <c r="K11" s="21"/>
      <c r="L11" s="21"/>
      <c r="M11" s="21"/>
      <c r="N11" s="21" t="s">
        <v>82</v>
      </c>
      <c r="O11" s="21"/>
      <c r="P11" s="20" t="s">
        <v>83</v>
      </c>
      <c r="Q11" s="21"/>
      <c r="R11" s="21"/>
      <c r="S11" s="21"/>
      <c r="T11" s="21"/>
      <c r="U11" s="21" t="s">
        <v>84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 t="s">
        <v>93</v>
      </c>
      <c r="AK11" s="21"/>
      <c r="AL11" s="21"/>
      <c r="AM11" s="21"/>
      <c r="AN11" s="21"/>
      <c r="AO11" s="21" t="s">
        <v>84</v>
      </c>
      <c r="AP11" s="21"/>
      <c r="AQ11" s="21"/>
      <c r="AR11" s="21"/>
      <c r="AS11" s="21"/>
      <c r="AT11" s="21"/>
      <c r="AU11" s="18"/>
      <c r="AV11" s="18"/>
      <c r="AW11" s="18"/>
      <c r="AX11" s="18"/>
      <c r="AY11" s="18"/>
      <c r="AZ11" s="18"/>
      <c r="BA11" s="18"/>
      <c r="BB11" s="18"/>
      <c r="BC11" s="18"/>
      <c r="BD11" s="27"/>
    </row>
    <row r="12" spans="2:56" ht="25" customHeight="1">
      <c r="C12" s="84"/>
      <c r="D12" s="85" t="s">
        <v>66</v>
      </c>
      <c r="E12" s="86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103</v>
      </c>
      <c r="Q12" s="21"/>
      <c r="R12" s="21"/>
      <c r="S12" s="21"/>
      <c r="T12" s="21"/>
      <c r="U12" s="21"/>
      <c r="V12" s="21"/>
      <c r="W12" s="21"/>
      <c r="X12" s="21"/>
      <c r="Y12" s="21"/>
      <c r="Z12" s="21" t="s">
        <v>104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18"/>
      <c r="AV12" s="18"/>
      <c r="AW12" s="18"/>
      <c r="AX12" s="18"/>
      <c r="AY12" s="18"/>
      <c r="AZ12" s="18"/>
      <c r="BA12" s="18"/>
      <c r="BB12" s="18"/>
      <c r="BC12" s="18"/>
      <c r="BD12" s="27"/>
    </row>
    <row r="13" spans="2:56" ht="24" customHeight="1">
      <c r="C13" s="84"/>
      <c r="D13" s="85" t="s">
        <v>67</v>
      </c>
      <c r="E13" s="86"/>
      <c r="F13" s="19"/>
      <c r="G13" s="21"/>
      <c r="H13" s="21"/>
      <c r="I13" s="21"/>
      <c r="J13" s="21"/>
      <c r="K13" s="21" t="s">
        <v>88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18"/>
      <c r="AV13" s="18"/>
      <c r="AW13" s="18"/>
      <c r="AX13" s="18"/>
      <c r="AY13" s="18"/>
      <c r="AZ13" s="18"/>
      <c r="BA13" s="18"/>
      <c r="BB13" s="18"/>
      <c r="BC13" s="18"/>
      <c r="BD13" s="27"/>
    </row>
    <row r="14" spans="2:56" ht="50" customHeight="1">
      <c r="C14" s="84"/>
      <c r="D14" s="85" t="s">
        <v>68</v>
      </c>
      <c r="E14" s="86"/>
      <c r="F14" s="40" t="s">
        <v>94</v>
      </c>
      <c r="G14" s="20" t="s">
        <v>96</v>
      </c>
      <c r="H14" s="20" t="s">
        <v>95</v>
      </c>
      <c r="I14" s="21" t="s">
        <v>89</v>
      </c>
      <c r="J14" s="20" t="s">
        <v>95</v>
      </c>
      <c r="K14" s="21" t="s">
        <v>89</v>
      </c>
      <c r="L14" s="20" t="s">
        <v>95</v>
      </c>
      <c r="M14" s="21" t="s">
        <v>89</v>
      </c>
      <c r="N14" s="20" t="s">
        <v>95</v>
      </c>
      <c r="O14" s="21" t="s">
        <v>89</v>
      </c>
      <c r="P14" s="20" t="s">
        <v>95</v>
      </c>
      <c r="Q14" s="20" t="s">
        <v>95</v>
      </c>
      <c r="R14" s="20" t="s">
        <v>95</v>
      </c>
      <c r="S14" s="20" t="s">
        <v>95</v>
      </c>
      <c r="T14" s="20" t="s">
        <v>95</v>
      </c>
      <c r="U14" s="20" t="s">
        <v>95</v>
      </c>
      <c r="V14" s="21" t="s">
        <v>90</v>
      </c>
      <c r="W14" s="21" t="s">
        <v>97</v>
      </c>
      <c r="X14" s="21" t="s">
        <v>97</v>
      </c>
      <c r="Y14" s="21" t="s">
        <v>97</v>
      </c>
      <c r="Z14" s="21" t="s">
        <v>97</v>
      </c>
      <c r="AA14" s="21" t="s">
        <v>97</v>
      </c>
      <c r="AB14" s="21" t="s">
        <v>97</v>
      </c>
      <c r="AC14" s="21" t="s">
        <v>97</v>
      </c>
      <c r="AD14" s="21" t="s">
        <v>97</v>
      </c>
      <c r="AE14" s="20" t="s">
        <v>132</v>
      </c>
      <c r="AF14" s="21" t="s">
        <v>97</v>
      </c>
      <c r="AG14" s="21" t="s">
        <v>97</v>
      </c>
      <c r="AH14" s="21" t="s">
        <v>97</v>
      </c>
      <c r="AI14" s="21" t="s">
        <v>97</v>
      </c>
      <c r="AJ14" s="21" t="s">
        <v>97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18"/>
      <c r="AV14" s="18"/>
      <c r="AW14" s="18"/>
      <c r="AX14" s="18"/>
      <c r="AY14" s="18"/>
      <c r="AZ14" s="18"/>
      <c r="BA14" s="18"/>
      <c r="BB14" s="18"/>
      <c r="BC14" s="18"/>
      <c r="BD14" s="27"/>
    </row>
    <row r="15" spans="2:56" ht="50" customHeight="1">
      <c r="C15" s="84"/>
      <c r="D15" s="85" t="s">
        <v>69</v>
      </c>
      <c r="E15" s="86"/>
      <c r="F15" s="19" t="s">
        <v>79</v>
      </c>
      <c r="G15" s="21"/>
      <c r="H15" s="21"/>
      <c r="I15" s="21"/>
      <c r="J15" s="21"/>
      <c r="K15" s="21" t="s">
        <v>91</v>
      </c>
      <c r="L15" s="21"/>
      <c r="M15" s="21"/>
      <c r="N15" s="21"/>
      <c r="O15" s="21"/>
      <c r="P15" s="21"/>
      <c r="Q15" s="20" t="s">
        <v>86</v>
      </c>
      <c r="R15" s="21"/>
      <c r="S15" s="21"/>
      <c r="T15" s="21"/>
      <c r="U15" s="21" t="s">
        <v>87</v>
      </c>
      <c r="V15" s="21"/>
      <c r="W15" s="21"/>
      <c r="X15" s="21"/>
      <c r="Y15" s="21"/>
      <c r="Z15" s="21" t="s">
        <v>55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 t="s">
        <v>85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8"/>
      <c r="AV15" s="18"/>
      <c r="AW15" s="18"/>
      <c r="AX15" s="18"/>
      <c r="AY15" s="18"/>
      <c r="AZ15" s="18"/>
      <c r="BA15" s="18"/>
      <c r="BB15" s="18"/>
      <c r="BC15" s="18"/>
      <c r="BD15" s="27"/>
    </row>
    <row r="16" spans="2:56" ht="50" customHeight="1">
      <c r="C16" s="84"/>
      <c r="D16" s="85" t="s">
        <v>70</v>
      </c>
      <c r="E16" s="86"/>
      <c r="F16" s="19" t="s">
        <v>99</v>
      </c>
      <c r="G16" s="20" t="s">
        <v>100</v>
      </c>
      <c r="H16" s="21" t="s">
        <v>101</v>
      </c>
      <c r="I16" s="21" t="s">
        <v>101</v>
      </c>
      <c r="J16" s="21" t="s">
        <v>101</v>
      </c>
      <c r="K16" s="21" t="s">
        <v>101</v>
      </c>
      <c r="L16" s="21" t="s">
        <v>101</v>
      </c>
      <c r="M16" s="21" t="s">
        <v>101</v>
      </c>
      <c r="N16" s="21" t="s">
        <v>101</v>
      </c>
      <c r="O16" s="21" t="s">
        <v>101</v>
      </c>
      <c r="P16" s="20" t="s">
        <v>102</v>
      </c>
      <c r="Q16" s="20" t="s">
        <v>100</v>
      </c>
      <c r="R16" s="21" t="s">
        <v>101</v>
      </c>
      <c r="S16" s="21" t="s">
        <v>101</v>
      </c>
      <c r="T16" s="21" t="s">
        <v>101</v>
      </c>
      <c r="U16" s="21" t="s">
        <v>101</v>
      </c>
      <c r="V16" s="21" t="s">
        <v>101</v>
      </c>
      <c r="W16" s="21" t="s">
        <v>101</v>
      </c>
      <c r="X16" s="21" t="s">
        <v>101</v>
      </c>
      <c r="Y16" s="21" t="s">
        <v>101</v>
      </c>
      <c r="Z16" s="20" t="s">
        <v>101</v>
      </c>
      <c r="AA16" s="20" t="s">
        <v>100</v>
      </c>
      <c r="AB16" s="21" t="s">
        <v>101</v>
      </c>
      <c r="AC16" s="21" t="s">
        <v>101</v>
      </c>
      <c r="AD16" s="21" t="s">
        <v>101</v>
      </c>
      <c r="AE16" s="21" t="s">
        <v>101</v>
      </c>
      <c r="AF16" s="21" t="s">
        <v>101</v>
      </c>
      <c r="AG16" s="21" t="s">
        <v>101</v>
      </c>
      <c r="AH16" s="21" t="s">
        <v>101</v>
      </c>
      <c r="AI16" s="21" t="s">
        <v>101</v>
      </c>
      <c r="AJ16" s="21" t="s">
        <v>80</v>
      </c>
      <c r="AK16" s="21" t="s">
        <v>98</v>
      </c>
      <c r="AL16" s="21"/>
      <c r="AM16" s="21" t="s">
        <v>81</v>
      </c>
      <c r="AN16" s="21"/>
      <c r="AO16" s="21"/>
      <c r="AP16" s="21"/>
      <c r="AQ16" s="21"/>
      <c r="AR16" s="21"/>
      <c r="AS16" s="21"/>
      <c r="AT16" s="21"/>
      <c r="AU16" s="18"/>
      <c r="AV16" s="18"/>
      <c r="AW16" s="18"/>
      <c r="AX16" s="18"/>
      <c r="AY16" s="18"/>
      <c r="AZ16" s="18"/>
      <c r="BA16" s="18"/>
      <c r="BB16" s="18"/>
      <c r="BC16" s="18"/>
      <c r="BD16" s="27"/>
    </row>
    <row r="17" spans="1:57" ht="25" customHeight="1">
      <c r="C17" s="84"/>
      <c r="D17" s="85" t="s">
        <v>71</v>
      </c>
      <c r="E17" s="86"/>
      <c r="F17" s="19" t="s">
        <v>106</v>
      </c>
      <c r="G17" s="21" t="s">
        <v>106</v>
      </c>
      <c r="H17" s="21" t="s">
        <v>106</v>
      </c>
      <c r="I17" s="21" t="s">
        <v>106</v>
      </c>
      <c r="J17" s="21" t="s">
        <v>106</v>
      </c>
      <c r="K17" s="21" t="s">
        <v>92</v>
      </c>
      <c r="L17" s="21" t="s">
        <v>106</v>
      </c>
      <c r="M17" s="21" t="s">
        <v>106</v>
      </c>
      <c r="N17" s="21" t="s">
        <v>106</v>
      </c>
      <c r="O17" s="21" t="s">
        <v>106</v>
      </c>
      <c r="P17" s="21" t="s">
        <v>105</v>
      </c>
      <c r="Q17" s="21" t="s">
        <v>106</v>
      </c>
      <c r="R17" s="21" t="s">
        <v>106</v>
      </c>
      <c r="S17" s="21" t="s">
        <v>106</v>
      </c>
      <c r="T17" s="21" t="s">
        <v>106</v>
      </c>
      <c r="U17" s="21" t="s">
        <v>106</v>
      </c>
      <c r="V17" s="21" t="s">
        <v>106</v>
      </c>
      <c r="W17" s="21" t="s">
        <v>106</v>
      </c>
      <c r="X17" s="21" t="s">
        <v>106</v>
      </c>
      <c r="Y17" s="21" t="s">
        <v>106</v>
      </c>
      <c r="Z17" s="21" t="s">
        <v>107</v>
      </c>
      <c r="AA17" s="21" t="s">
        <v>106</v>
      </c>
      <c r="AB17" s="21" t="s">
        <v>106</v>
      </c>
      <c r="AC17" s="21" t="s">
        <v>106</v>
      </c>
      <c r="AD17" s="21" t="s">
        <v>106</v>
      </c>
      <c r="AE17" s="21" t="s">
        <v>106</v>
      </c>
      <c r="AF17" s="21" t="s">
        <v>106</v>
      </c>
      <c r="AG17" s="21" t="s">
        <v>106</v>
      </c>
      <c r="AH17" s="21" t="s">
        <v>106</v>
      </c>
      <c r="AI17" s="21" t="s">
        <v>106</v>
      </c>
      <c r="AJ17" s="21" t="s">
        <v>106</v>
      </c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 t="s">
        <v>98</v>
      </c>
      <c r="AV17" s="18"/>
      <c r="AW17" s="18"/>
      <c r="AX17" s="18"/>
      <c r="AY17" s="18"/>
      <c r="AZ17" s="18"/>
      <c r="BA17" s="18"/>
      <c r="BB17" s="18"/>
      <c r="BC17" s="18"/>
      <c r="BD17" s="27"/>
    </row>
    <row r="18" spans="1:57" ht="25" customHeight="1">
      <c r="C18" s="87"/>
      <c r="D18" s="88" t="s">
        <v>72</v>
      </c>
      <c r="E18" s="89"/>
      <c r="F18" s="28"/>
      <c r="G18" s="29"/>
      <c r="H18" s="29"/>
      <c r="I18" s="29"/>
      <c r="J18" s="29"/>
      <c r="K18" s="29" t="s">
        <v>108</v>
      </c>
      <c r="L18" s="29"/>
      <c r="M18" s="29"/>
      <c r="N18" s="29"/>
      <c r="O18" s="29"/>
      <c r="P18" s="29" t="s">
        <v>109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1"/>
    </row>
    <row r="19" spans="1:57" ht="50" customHeight="1">
      <c r="C19" s="90" t="s">
        <v>74</v>
      </c>
      <c r="D19" s="91" t="s">
        <v>114</v>
      </c>
      <c r="E19" s="92"/>
      <c r="F19" s="32"/>
      <c r="G19" s="33"/>
      <c r="H19" s="33"/>
      <c r="I19" s="33"/>
      <c r="J19" s="33"/>
      <c r="K19" s="33" t="s">
        <v>115</v>
      </c>
      <c r="L19" s="33"/>
      <c r="M19" s="33"/>
      <c r="N19" s="33"/>
      <c r="O19" s="33"/>
      <c r="P19" s="41" t="s">
        <v>130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4"/>
      <c r="AW19" s="34"/>
      <c r="AX19" s="34"/>
      <c r="AY19" s="34"/>
      <c r="AZ19" s="34"/>
      <c r="BA19" s="34"/>
      <c r="BB19" s="34"/>
      <c r="BC19" s="34"/>
      <c r="BD19" s="35"/>
    </row>
    <row r="20" spans="1:57" ht="25" customHeight="1">
      <c r="C20" s="90"/>
      <c r="D20" s="85" t="s">
        <v>75</v>
      </c>
      <c r="E20" s="86"/>
      <c r="F20" s="19"/>
      <c r="G20" s="21"/>
      <c r="H20" s="21" t="s">
        <v>124</v>
      </c>
      <c r="I20" s="21"/>
      <c r="J20" s="21"/>
      <c r="K20" s="21" t="s">
        <v>126</v>
      </c>
      <c r="L20" s="21"/>
      <c r="M20" s="21"/>
      <c r="N20" s="21"/>
      <c r="O20" s="21"/>
      <c r="P20" s="21"/>
      <c r="Q20" s="21" t="s">
        <v>125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8"/>
      <c r="AV20" s="18"/>
      <c r="AW20" s="18"/>
      <c r="AX20" s="18"/>
      <c r="AY20" s="18"/>
      <c r="AZ20" s="18"/>
      <c r="BA20" s="18"/>
      <c r="BB20" s="18"/>
      <c r="BC20" s="18"/>
      <c r="BD20" s="27"/>
    </row>
    <row r="21" spans="1:57" ht="49" customHeight="1">
      <c r="C21" s="90"/>
      <c r="D21" s="85" t="s">
        <v>76</v>
      </c>
      <c r="E21" s="86"/>
      <c r="F21" s="40" t="s">
        <v>131</v>
      </c>
      <c r="G21" s="21"/>
      <c r="H21" s="20" t="s">
        <v>118</v>
      </c>
      <c r="I21" s="21"/>
      <c r="J21" s="21"/>
      <c r="K21" s="21"/>
      <c r="L21" s="21"/>
      <c r="M21" s="21"/>
      <c r="N21" s="21"/>
      <c r="O21" s="21"/>
      <c r="P21" s="20" t="s">
        <v>129</v>
      </c>
      <c r="Q21" s="21"/>
      <c r="R21" s="21"/>
      <c r="S21" s="21"/>
      <c r="T21" s="21"/>
      <c r="U21" s="21"/>
      <c r="V21" s="21"/>
      <c r="W21" s="21"/>
      <c r="X21" s="21"/>
      <c r="Y21" s="21"/>
      <c r="Z21" s="21" t="s">
        <v>116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18"/>
      <c r="AV21" s="18"/>
      <c r="AW21" s="18"/>
      <c r="AX21" s="18"/>
      <c r="AY21" s="18"/>
      <c r="AZ21" s="18"/>
      <c r="BA21" s="18"/>
      <c r="BB21" s="18"/>
      <c r="BC21" s="18"/>
      <c r="BD21" s="27"/>
    </row>
    <row r="22" spans="1:57" ht="25" customHeight="1">
      <c r="C22" s="90"/>
      <c r="D22" s="85" t="s">
        <v>77</v>
      </c>
      <c r="E22" s="86"/>
      <c r="F22" s="19"/>
      <c r="G22" s="21" t="s">
        <v>110</v>
      </c>
      <c r="H22" s="21"/>
      <c r="I22" s="21"/>
      <c r="J22" s="21"/>
      <c r="K22" s="21" t="s">
        <v>111</v>
      </c>
      <c r="L22" s="21"/>
      <c r="M22" s="21"/>
      <c r="N22" s="21"/>
      <c r="O22" s="21" t="s">
        <v>112</v>
      </c>
      <c r="P22" s="21"/>
      <c r="Q22" s="21"/>
      <c r="R22" s="21"/>
      <c r="S22" s="21" t="s">
        <v>112</v>
      </c>
      <c r="T22" s="21"/>
      <c r="U22" s="21"/>
      <c r="V22" s="21"/>
      <c r="W22" s="21" t="s">
        <v>112</v>
      </c>
      <c r="X22" s="21"/>
      <c r="Y22" s="21"/>
      <c r="Z22" s="21"/>
      <c r="AA22" s="21" t="s">
        <v>112</v>
      </c>
      <c r="AB22" s="21"/>
      <c r="AC22" s="21"/>
      <c r="AD22" s="21"/>
      <c r="AE22" s="21"/>
      <c r="AF22" s="21" t="s">
        <v>111</v>
      </c>
      <c r="AG22" s="21"/>
      <c r="AH22" s="21"/>
      <c r="AI22" s="21"/>
      <c r="AJ22" s="21" t="s">
        <v>112</v>
      </c>
      <c r="AK22" s="21"/>
      <c r="AL22" s="21"/>
      <c r="AM22" s="21"/>
      <c r="AN22" s="21" t="s">
        <v>111</v>
      </c>
      <c r="AO22" s="21"/>
      <c r="AP22" s="21"/>
      <c r="AQ22" s="21"/>
      <c r="AR22" s="21" t="s">
        <v>113</v>
      </c>
      <c r="AS22" s="21"/>
      <c r="AT22" s="21"/>
      <c r="AU22" s="18"/>
      <c r="AV22" s="18"/>
      <c r="AW22" s="18"/>
      <c r="AX22" s="18"/>
      <c r="AY22" s="18"/>
      <c r="AZ22" s="18"/>
      <c r="BA22" s="18"/>
      <c r="BB22" s="18"/>
      <c r="BC22" s="18"/>
      <c r="BD22" s="27"/>
    </row>
    <row r="23" spans="1:57" ht="25" customHeight="1">
      <c r="C23" s="90"/>
      <c r="D23" s="85" t="s">
        <v>78</v>
      </c>
      <c r="E23" s="86"/>
      <c r="F23" s="19" t="s">
        <v>122</v>
      </c>
      <c r="G23" s="21" t="s">
        <v>128</v>
      </c>
      <c r="H23" s="21" t="s">
        <v>127</v>
      </c>
      <c r="I23" s="21"/>
      <c r="J23" s="21"/>
      <c r="K23" s="21" t="s">
        <v>123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18"/>
      <c r="AV23" s="18"/>
      <c r="AW23" s="18"/>
      <c r="AX23" s="18"/>
      <c r="AY23" s="18"/>
      <c r="AZ23" s="18"/>
      <c r="BA23" s="18"/>
      <c r="BB23" s="18"/>
      <c r="BC23" s="18"/>
      <c r="BD23" s="27"/>
    </row>
    <row r="24" spans="1:57" ht="25" customHeight="1" thickBot="1">
      <c r="C24" s="93"/>
      <c r="D24" s="68"/>
      <c r="E24" s="94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39"/>
    </row>
    <row r="25" spans="1:57" ht="25" customHeight="1" thickBot="1">
      <c r="C25" s="11"/>
      <c r="D25" s="11"/>
      <c r="E25" s="11" t="s">
        <v>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7" ht="25" customHeight="1" thickBot="1">
      <c r="A26" s="12"/>
      <c r="B26" s="45"/>
      <c r="C26" s="45"/>
      <c r="D26" s="45" t="s">
        <v>57</v>
      </c>
      <c r="E26" s="43" t="s">
        <v>40</v>
      </c>
      <c r="F26" s="163">
        <f>F5</f>
        <v>50</v>
      </c>
      <c r="G26" s="164">
        <f t="shared" ref="G26:BD26" si="16">G5</f>
        <v>51</v>
      </c>
      <c r="H26" s="164">
        <f t="shared" si="16"/>
        <v>52</v>
      </c>
      <c r="I26" s="164">
        <f t="shared" si="16"/>
        <v>53</v>
      </c>
      <c r="J26" s="164">
        <f t="shared" si="16"/>
        <v>54</v>
      </c>
      <c r="K26" s="164">
        <f t="shared" si="16"/>
        <v>55</v>
      </c>
      <c r="L26" s="164">
        <f t="shared" si="16"/>
        <v>56</v>
      </c>
      <c r="M26" s="164">
        <f t="shared" si="16"/>
        <v>57</v>
      </c>
      <c r="N26" s="164">
        <f t="shared" si="16"/>
        <v>58</v>
      </c>
      <c r="O26" s="164">
        <f t="shared" si="16"/>
        <v>59</v>
      </c>
      <c r="P26" s="164">
        <f t="shared" si="16"/>
        <v>60</v>
      </c>
      <c r="Q26" s="164">
        <f t="shared" si="16"/>
        <v>61</v>
      </c>
      <c r="R26" s="164">
        <f t="shared" si="16"/>
        <v>62</v>
      </c>
      <c r="S26" s="164">
        <f t="shared" si="16"/>
        <v>63</v>
      </c>
      <c r="T26" s="164">
        <f t="shared" si="16"/>
        <v>64</v>
      </c>
      <c r="U26" s="164">
        <f t="shared" si="16"/>
        <v>65</v>
      </c>
      <c r="V26" s="164">
        <f t="shared" si="16"/>
        <v>66</v>
      </c>
      <c r="W26" s="164">
        <f t="shared" si="16"/>
        <v>67</v>
      </c>
      <c r="X26" s="164">
        <f t="shared" si="16"/>
        <v>68</v>
      </c>
      <c r="Y26" s="164">
        <f t="shared" si="16"/>
        <v>69</v>
      </c>
      <c r="Z26" s="164">
        <f t="shared" si="16"/>
        <v>70</v>
      </c>
      <c r="AA26" s="164">
        <f t="shared" si="16"/>
        <v>71</v>
      </c>
      <c r="AB26" s="164">
        <f t="shared" si="16"/>
        <v>72</v>
      </c>
      <c r="AC26" s="164">
        <f t="shared" si="16"/>
        <v>73</v>
      </c>
      <c r="AD26" s="164">
        <f t="shared" si="16"/>
        <v>74</v>
      </c>
      <c r="AE26" s="164">
        <f t="shared" si="16"/>
        <v>75</v>
      </c>
      <c r="AF26" s="164">
        <f t="shared" si="16"/>
        <v>76</v>
      </c>
      <c r="AG26" s="164">
        <f t="shared" si="16"/>
        <v>77</v>
      </c>
      <c r="AH26" s="164">
        <f t="shared" si="16"/>
        <v>78</v>
      </c>
      <c r="AI26" s="164">
        <f t="shared" si="16"/>
        <v>79</v>
      </c>
      <c r="AJ26" s="164">
        <f t="shared" si="16"/>
        <v>80</v>
      </c>
      <c r="AK26" s="164">
        <f t="shared" si="16"/>
        <v>81</v>
      </c>
      <c r="AL26" s="164">
        <f t="shared" si="16"/>
        <v>82</v>
      </c>
      <c r="AM26" s="164">
        <f t="shared" si="16"/>
        <v>83</v>
      </c>
      <c r="AN26" s="164">
        <f t="shared" si="16"/>
        <v>84</v>
      </c>
      <c r="AO26" s="164">
        <f t="shared" si="16"/>
        <v>85</v>
      </c>
      <c r="AP26" s="164">
        <f t="shared" si="16"/>
        <v>86</v>
      </c>
      <c r="AQ26" s="164">
        <f t="shared" si="16"/>
        <v>87</v>
      </c>
      <c r="AR26" s="164">
        <f t="shared" si="16"/>
        <v>88</v>
      </c>
      <c r="AS26" s="164">
        <f t="shared" si="16"/>
        <v>89</v>
      </c>
      <c r="AT26" s="164">
        <f t="shared" si="16"/>
        <v>90</v>
      </c>
      <c r="AU26" s="165">
        <f t="shared" si="16"/>
        <v>91</v>
      </c>
      <c r="AV26" s="165">
        <f t="shared" si="16"/>
        <v>92</v>
      </c>
      <c r="AW26" s="165">
        <f t="shared" si="16"/>
        <v>93</v>
      </c>
      <c r="AX26" s="165">
        <f t="shared" si="16"/>
        <v>94</v>
      </c>
      <c r="AY26" s="165">
        <f t="shared" si="16"/>
        <v>95</v>
      </c>
      <c r="AZ26" s="165">
        <f t="shared" si="16"/>
        <v>96</v>
      </c>
      <c r="BA26" s="165">
        <f t="shared" si="16"/>
        <v>97</v>
      </c>
      <c r="BB26" s="165">
        <f t="shared" si="16"/>
        <v>98</v>
      </c>
      <c r="BC26" s="165">
        <f t="shared" si="16"/>
        <v>99</v>
      </c>
      <c r="BD26" s="165">
        <f t="shared" si="16"/>
        <v>100</v>
      </c>
      <c r="BE26" s="44" t="s">
        <v>58</v>
      </c>
    </row>
    <row r="27" spans="1:57" ht="25" customHeight="1">
      <c r="A27" s="2">
        <v>1</v>
      </c>
      <c r="B27" s="43" t="s">
        <v>56</v>
      </c>
      <c r="C27" s="46" t="s">
        <v>1</v>
      </c>
      <c r="D27" s="47"/>
      <c r="E27" s="96"/>
      <c r="F27" s="97">
        <v>0.01</v>
      </c>
      <c r="G27" s="96">
        <f>F27</f>
        <v>0.01</v>
      </c>
      <c r="H27" s="96">
        <f t="shared" ref="H27:BD29" si="17">G27</f>
        <v>0.01</v>
      </c>
      <c r="I27" s="96">
        <f t="shared" si="17"/>
        <v>0.01</v>
      </c>
      <c r="J27" s="96">
        <f t="shared" si="17"/>
        <v>0.01</v>
      </c>
      <c r="K27" s="96">
        <f t="shared" si="17"/>
        <v>0.01</v>
      </c>
      <c r="L27" s="96">
        <f t="shared" si="17"/>
        <v>0.01</v>
      </c>
      <c r="M27" s="96">
        <f t="shared" si="17"/>
        <v>0.01</v>
      </c>
      <c r="N27" s="96">
        <f t="shared" si="17"/>
        <v>0.01</v>
      </c>
      <c r="O27" s="96">
        <f t="shared" si="17"/>
        <v>0.01</v>
      </c>
      <c r="P27" s="96">
        <f t="shared" si="17"/>
        <v>0.01</v>
      </c>
      <c r="Q27" s="96">
        <f t="shared" si="17"/>
        <v>0.01</v>
      </c>
      <c r="R27" s="96">
        <f t="shared" si="17"/>
        <v>0.01</v>
      </c>
      <c r="S27" s="96">
        <f t="shared" si="17"/>
        <v>0.01</v>
      </c>
      <c r="T27" s="96">
        <f t="shared" si="17"/>
        <v>0.01</v>
      </c>
      <c r="U27" s="96">
        <f t="shared" si="17"/>
        <v>0.01</v>
      </c>
      <c r="V27" s="96">
        <f t="shared" si="17"/>
        <v>0.01</v>
      </c>
      <c r="W27" s="96">
        <f t="shared" si="17"/>
        <v>0.01</v>
      </c>
      <c r="X27" s="96">
        <f t="shared" si="17"/>
        <v>0.01</v>
      </c>
      <c r="Y27" s="96">
        <f t="shared" si="17"/>
        <v>0.01</v>
      </c>
      <c r="Z27" s="96">
        <f t="shared" si="17"/>
        <v>0.01</v>
      </c>
      <c r="AA27" s="96">
        <f t="shared" si="17"/>
        <v>0.01</v>
      </c>
      <c r="AB27" s="96">
        <f t="shared" si="17"/>
        <v>0.01</v>
      </c>
      <c r="AC27" s="96">
        <f t="shared" si="17"/>
        <v>0.01</v>
      </c>
      <c r="AD27" s="96">
        <f t="shared" si="17"/>
        <v>0.01</v>
      </c>
      <c r="AE27" s="96">
        <f t="shared" si="17"/>
        <v>0.01</v>
      </c>
      <c r="AF27" s="96">
        <f t="shared" si="17"/>
        <v>0.01</v>
      </c>
      <c r="AG27" s="96">
        <f t="shared" si="17"/>
        <v>0.01</v>
      </c>
      <c r="AH27" s="96">
        <f t="shared" si="17"/>
        <v>0.01</v>
      </c>
      <c r="AI27" s="96">
        <f t="shared" si="17"/>
        <v>0.01</v>
      </c>
      <c r="AJ27" s="96">
        <f t="shared" si="17"/>
        <v>0.01</v>
      </c>
      <c r="AK27" s="96">
        <f t="shared" si="17"/>
        <v>0.01</v>
      </c>
      <c r="AL27" s="96">
        <f t="shared" si="17"/>
        <v>0.01</v>
      </c>
      <c r="AM27" s="96">
        <f t="shared" si="17"/>
        <v>0.01</v>
      </c>
      <c r="AN27" s="96">
        <f t="shared" si="17"/>
        <v>0.01</v>
      </c>
      <c r="AO27" s="96">
        <f t="shared" si="17"/>
        <v>0.01</v>
      </c>
      <c r="AP27" s="96">
        <f t="shared" si="17"/>
        <v>0.01</v>
      </c>
      <c r="AQ27" s="96">
        <f t="shared" si="17"/>
        <v>0.01</v>
      </c>
      <c r="AR27" s="96">
        <f t="shared" si="17"/>
        <v>0.01</v>
      </c>
      <c r="AS27" s="96">
        <f t="shared" si="17"/>
        <v>0.01</v>
      </c>
      <c r="AT27" s="96">
        <f t="shared" si="17"/>
        <v>0.01</v>
      </c>
      <c r="AU27" s="96">
        <f t="shared" si="17"/>
        <v>0.01</v>
      </c>
      <c r="AV27" s="96">
        <f t="shared" si="17"/>
        <v>0.01</v>
      </c>
      <c r="AW27" s="96">
        <f t="shared" si="17"/>
        <v>0.01</v>
      </c>
      <c r="AX27" s="96">
        <f t="shared" si="17"/>
        <v>0.01</v>
      </c>
      <c r="AY27" s="96">
        <f t="shared" si="17"/>
        <v>0.01</v>
      </c>
      <c r="AZ27" s="96">
        <f t="shared" si="17"/>
        <v>0.01</v>
      </c>
      <c r="BA27" s="96">
        <f t="shared" si="17"/>
        <v>0.01</v>
      </c>
      <c r="BB27" s="96">
        <f t="shared" si="17"/>
        <v>0.01</v>
      </c>
      <c r="BC27" s="96">
        <f t="shared" si="17"/>
        <v>0.01</v>
      </c>
      <c r="BD27" s="98">
        <f t="shared" si="17"/>
        <v>0.01</v>
      </c>
      <c r="BE27" s="99"/>
    </row>
    <row r="28" spans="1:57" ht="25" customHeight="1">
      <c r="A28" s="5">
        <v>2</v>
      </c>
      <c r="B28" s="48"/>
      <c r="C28" s="49" t="s">
        <v>2</v>
      </c>
      <c r="D28" s="50"/>
      <c r="E28" s="100"/>
      <c r="F28" s="101">
        <v>0.1</v>
      </c>
      <c r="G28" s="100">
        <v>0.1</v>
      </c>
      <c r="H28" s="100">
        <v>0.1</v>
      </c>
      <c r="I28" s="100">
        <v>0.15</v>
      </c>
      <c r="J28" s="100">
        <v>0.15</v>
      </c>
      <c r="K28" s="100">
        <v>0.15</v>
      </c>
      <c r="L28" s="100">
        <v>0.2</v>
      </c>
      <c r="M28" s="100">
        <f>L28</f>
        <v>0.2</v>
      </c>
      <c r="N28" s="100">
        <f t="shared" si="17"/>
        <v>0.2</v>
      </c>
      <c r="O28" s="100">
        <f t="shared" si="17"/>
        <v>0.2</v>
      </c>
      <c r="P28" s="100">
        <f t="shared" si="17"/>
        <v>0.2</v>
      </c>
      <c r="Q28" s="100">
        <f t="shared" si="17"/>
        <v>0.2</v>
      </c>
      <c r="R28" s="100">
        <f t="shared" si="17"/>
        <v>0.2</v>
      </c>
      <c r="S28" s="100">
        <f t="shared" si="17"/>
        <v>0.2</v>
      </c>
      <c r="T28" s="100">
        <f t="shared" si="17"/>
        <v>0.2</v>
      </c>
      <c r="U28" s="100">
        <f t="shared" si="17"/>
        <v>0.2</v>
      </c>
      <c r="V28" s="100">
        <f t="shared" si="17"/>
        <v>0.2</v>
      </c>
      <c r="W28" s="100">
        <f t="shared" si="17"/>
        <v>0.2</v>
      </c>
      <c r="X28" s="100">
        <f t="shared" si="17"/>
        <v>0.2</v>
      </c>
      <c r="Y28" s="100">
        <f t="shared" si="17"/>
        <v>0.2</v>
      </c>
      <c r="Z28" s="100">
        <f t="shared" si="17"/>
        <v>0.2</v>
      </c>
      <c r="AA28" s="100">
        <f t="shared" si="17"/>
        <v>0.2</v>
      </c>
      <c r="AB28" s="100">
        <f t="shared" si="17"/>
        <v>0.2</v>
      </c>
      <c r="AC28" s="100">
        <f t="shared" si="17"/>
        <v>0.2</v>
      </c>
      <c r="AD28" s="100">
        <f t="shared" si="17"/>
        <v>0.2</v>
      </c>
      <c r="AE28" s="100">
        <f t="shared" si="17"/>
        <v>0.2</v>
      </c>
      <c r="AF28" s="100">
        <f t="shared" si="17"/>
        <v>0.2</v>
      </c>
      <c r="AG28" s="100">
        <f t="shared" si="17"/>
        <v>0.2</v>
      </c>
      <c r="AH28" s="100">
        <f t="shared" si="17"/>
        <v>0.2</v>
      </c>
      <c r="AI28" s="100">
        <f t="shared" si="17"/>
        <v>0.2</v>
      </c>
      <c r="AJ28" s="100">
        <f t="shared" si="17"/>
        <v>0.2</v>
      </c>
      <c r="AK28" s="100">
        <f t="shared" si="17"/>
        <v>0.2</v>
      </c>
      <c r="AL28" s="100">
        <f t="shared" si="17"/>
        <v>0.2</v>
      </c>
      <c r="AM28" s="100">
        <f t="shared" si="17"/>
        <v>0.2</v>
      </c>
      <c r="AN28" s="100">
        <f t="shared" si="17"/>
        <v>0.2</v>
      </c>
      <c r="AO28" s="100">
        <f t="shared" si="17"/>
        <v>0.2</v>
      </c>
      <c r="AP28" s="100">
        <f t="shared" si="17"/>
        <v>0.2</v>
      </c>
      <c r="AQ28" s="100">
        <f t="shared" si="17"/>
        <v>0.2</v>
      </c>
      <c r="AR28" s="100">
        <f t="shared" si="17"/>
        <v>0.2</v>
      </c>
      <c r="AS28" s="100">
        <f t="shared" si="17"/>
        <v>0.2</v>
      </c>
      <c r="AT28" s="100">
        <f t="shared" si="17"/>
        <v>0.2</v>
      </c>
      <c r="AU28" s="100">
        <f t="shared" si="17"/>
        <v>0.2</v>
      </c>
      <c r="AV28" s="100">
        <f t="shared" si="17"/>
        <v>0.2</v>
      </c>
      <c r="AW28" s="100">
        <f t="shared" si="17"/>
        <v>0.2</v>
      </c>
      <c r="AX28" s="100">
        <f t="shared" si="17"/>
        <v>0.2</v>
      </c>
      <c r="AY28" s="100">
        <f t="shared" si="17"/>
        <v>0.2</v>
      </c>
      <c r="AZ28" s="100">
        <f t="shared" si="17"/>
        <v>0.2</v>
      </c>
      <c r="BA28" s="100">
        <f t="shared" si="17"/>
        <v>0.2</v>
      </c>
      <c r="BB28" s="100">
        <f t="shared" si="17"/>
        <v>0.2</v>
      </c>
      <c r="BC28" s="100">
        <f t="shared" si="17"/>
        <v>0.2</v>
      </c>
      <c r="BD28" s="102">
        <f t="shared" si="17"/>
        <v>0.2</v>
      </c>
      <c r="BE28" s="103"/>
    </row>
    <row r="29" spans="1:57" ht="25" customHeight="1">
      <c r="A29" s="4">
        <v>3</v>
      </c>
      <c r="B29" s="51" t="s">
        <v>3</v>
      </c>
      <c r="C29" s="52" t="s">
        <v>29</v>
      </c>
      <c r="D29" s="53"/>
      <c r="E29" s="54" t="s">
        <v>41</v>
      </c>
      <c r="F29" s="104">
        <v>500</v>
      </c>
      <c r="G29" s="105">
        <v>500</v>
      </c>
      <c r="H29" s="105">
        <v>500</v>
      </c>
      <c r="I29" s="105">
        <f>H29*0.97</f>
        <v>485</v>
      </c>
      <c r="J29" s="105">
        <f>I29</f>
        <v>485</v>
      </c>
      <c r="K29" s="105">
        <f t="shared" ref="K29:M29" si="18">J29</f>
        <v>485</v>
      </c>
      <c r="L29" s="105">
        <f t="shared" si="18"/>
        <v>485</v>
      </c>
      <c r="M29" s="105">
        <f t="shared" si="18"/>
        <v>485</v>
      </c>
      <c r="N29" s="105">
        <f t="shared" si="17"/>
        <v>485</v>
      </c>
      <c r="O29" s="105">
        <f t="shared" si="17"/>
        <v>485</v>
      </c>
      <c r="P29" s="105">
        <v>0</v>
      </c>
      <c r="Q29" s="105">
        <f>P29</f>
        <v>0</v>
      </c>
      <c r="R29" s="105">
        <f t="shared" si="17"/>
        <v>0</v>
      </c>
      <c r="S29" s="105">
        <f t="shared" si="17"/>
        <v>0</v>
      </c>
      <c r="T29" s="105">
        <f t="shared" si="17"/>
        <v>0</v>
      </c>
      <c r="U29" s="105">
        <f t="shared" si="17"/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6">
        <v>0</v>
      </c>
      <c r="BE29" s="107">
        <f>SUM(F29:BD29)</f>
        <v>4895</v>
      </c>
    </row>
    <row r="30" spans="1:57" ht="25" customHeight="1">
      <c r="A30" s="3">
        <v>4</v>
      </c>
      <c r="B30" s="55"/>
      <c r="C30" s="56" t="s">
        <v>4</v>
      </c>
      <c r="D30" s="57"/>
      <c r="E30" s="58" t="s">
        <v>42</v>
      </c>
      <c r="F30" s="108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2000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10">
        <v>0</v>
      </c>
      <c r="BE30" s="111">
        <f t="shared" ref="BE30:BE64" si="19">SUM(F30:BD30)</f>
        <v>2000</v>
      </c>
    </row>
    <row r="31" spans="1:57" ht="25" customHeight="1">
      <c r="A31" s="4">
        <v>5</v>
      </c>
      <c r="B31" s="55"/>
      <c r="C31" s="56" t="s">
        <v>49</v>
      </c>
      <c r="D31" s="57"/>
      <c r="E31" s="58" t="s">
        <v>43</v>
      </c>
      <c r="F31" s="108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10">
        <v>0</v>
      </c>
      <c r="BE31" s="111">
        <f t="shared" si="19"/>
        <v>0</v>
      </c>
    </row>
    <row r="32" spans="1:57" ht="25" customHeight="1">
      <c r="A32" s="3">
        <v>6</v>
      </c>
      <c r="B32" s="55"/>
      <c r="C32" s="56" t="s">
        <v>30</v>
      </c>
      <c r="D32" s="57"/>
      <c r="E32" s="58" t="s">
        <v>43</v>
      </c>
      <c r="F32" s="108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156</v>
      </c>
      <c r="V32" s="109">
        <v>156</v>
      </c>
      <c r="W32" s="109">
        <v>156</v>
      </c>
      <c r="X32" s="109">
        <v>156</v>
      </c>
      <c r="Y32" s="109">
        <v>156</v>
      </c>
      <c r="Z32" s="109">
        <v>156</v>
      </c>
      <c r="AA32" s="109">
        <v>156</v>
      </c>
      <c r="AB32" s="109">
        <v>156</v>
      </c>
      <c r="AC32" s="109">
        <v>156</v>
      </c>
      <c r="AD32" s="109">
        <v>156</v>
      </c>
      <c r="AE32" s="109">
        <v>156</v>
      </c>
      <c r="AF32" s="109">
        <v>156</v>
      </c>
      <c r="AG32" s="109">
        <v>156</v>
      </c>
      <c r="AH32" s="109">
        <v>156</v>
      </c>
      <c r="AI32" s="109">
        <v>156</v>
      </c>
      <c r="AJ32" s="109">
        <v>156</v>
      </c>
      <c r="AK32" s="109">
        <v>156</v>
      </c>
      <c r="AL32" s="109">
        <v>156</v>
      </c>
      <c r="AM32" s="109">
        <v>156</v>
      </c>
      <c r="AN32" s="109">
        <v>156</v>
      </c>
      <c r="AO32" s="109">
        <v>156</v>
      </c>
      <c r="AP32" s="109">
        <v>156</v>
      </c>
      <c r="AQ32" s="109">
        <v>156</v>
      </c>
      <c r="AR32" s="109">
        <v>156</v>
      </c>
      <c r="AS32" s="109">
        <v>156</v>
      </c>
      <c r="AT32" s="109">
        <v>156</v>
      </c>
      <c r="AU32" s="109">
        <v>156</v>
      </c>
      <c r="AV32" s="109">
        <v>156</v>
      </c>
      <c r="AW32" s="109">
        <v>156</v>
      </c>
      <c r="AX32" s="109">
        <v>156</v>
      </c>
      <c r="AY32" s="109">
        <v>156</v>
      </c>
      <c r="AZ32" s="109">
        <v>156</v>
      </c>
      <c r="BA32" s="109">
        <v>156</v>
      </c>
      <c r="BB32" s="109">
        <v>156</v>
      </c>
      <c r="BC32" s="109">
        <v>156</v>
      </c>
      <c r="BD32" s="110">
        <v>156</v>
      </c>
      <c r="BE32" s="111">
        <f t="shared" si="19"/>
        <v>5616</v>
      </c>
    </row>
    <row r="33" spans="1:57" ht="25" customHeight="1">
      <c r="A33" s="4">
        <v>7</v>
      </c>
      <c r="B33" s="55"/>
      <c r="C33" s="56" t="s">
        <v>31</v>
      </c>
      <c r="D33" s="57"/>
      <c r="E33" s="58" t="s">
        <v>43</v>
      </c>
      <c r="F33" s="108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10">
        <v>0</v>
      </c>
      <c r="BE33" s="111">
        <f t="shared" si="19"/>
        <v>0</v>
      </c>
    </row>
    <row r="34" spans="1:57" ht="25" customHeight="1" thickBot="1">
      <c r="A34" s="3">
        <v>8</v>
      </c>
      <c r="B34" s="55"/>
      <c r="C34" s="59" t="s">
        <v>48</v>
      </c>
      <c r="D34" s="60"/>
      <c r="E34" s="61" t="s">
        <v>44</v>
      </c>
      <c r="F34" s="112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4">
        <v>0</v>
      </c>
      <c r="BE34" s="115">
        <f t="shared" si="19"/>
        <v>0</v>
      </c>
    </row>
    <row r="35" spans="1:57" ht="25" customHeight="1" thickTop="1">
      <c r="A35" s="5"/>
      <c r="B35" s="48"/>
      <c r="C35" s="62" t="s">
        <v>33</v>
      </c>
      <c r="D35" s="63"/>
      <c r="E35" s="64" t="s">
        <v>42</v>
      </c>
      <c r="F35" s="116">
        <f>SUM(F27:F34)</f>
        <v>500.11</v>
      </c>
      <c r="G35" s="117">
        <f>SUM(G28:G34)</f>
        <v>500.1</v>
      </c>
      <c r="H35" s="117">
        <f t="shared" ref="H35:BD35" si="20">SUM(H28:H34)</f>
        <v>500.1</v>
      </c>
      <c r="I35" s="117">
        <f t="shared" si="20"/>
        <v>485.15</v>
      </c>
      <c r="J35" s="117">
        <f t="shared" si="20"/>
        <v>485.15</v>
      </c>
      <c r="K35" s="117">
        <f t="shared" si="20"/>
        <v>485.15</v>
      </c>
      <c r="L35" s="117">
        <f t="shared" si="20"/>
        <v>485.2</v>
      </c>
      <c r="M35" s="117">
        <f t="shared" si="20"/>
        <v>485.2</v>
      </c>
      <c r="N35" s="117">
        <f t="shared" si="20"/>
        <v>485.2</v>
      </c>
      <c r="O35" s="117">
        <f t="shared" si="20"/>
        <v>485.2</v>
      </c>
      <c r="P35" s="117">
        <f t="shared" si="20"/>
        <v>2000.2</v>
      </c>
      <c r="Q35" s="117">
        <f t="shared" si="20"/>
        <v>0.2</v>
      </c>
      <c r="R35" s="117">
        <f t="shared" si="20"/>
        <v>0.2</v>
      </c>
      <c r="S35" s="117">
        <f t="shared" si="20"/>
        <v>0.2</v>
      </c>
      <c r="T35" s="117">
        <f t="shared" si="20"/>
        <v>0.2</v>
      </c>
      <c r="U35" s="117">
        <f t="shared" si="20"/>
        <v>156.19999999999999</v>
      </c>
      <c r="V35" s="117">
        <f t="shared" si="20"/>
        <v>156.19999999999999</v>
      </c>
      <c r="W35" s="117">
        <f t="shared" si="20"/>
        <v>156.19999999999999</v>
      </c>
      <c r="X35" s="117">
        <f t="shared" si="20"/>
        <v>156.19999999999999</v>
      </c>
      <c r="Y35" s="117">
        <f t="shared" si="20"/>
        <v>156.19999999999999</v>
      </c>
      <c r="Z35" s="117">
        <f t="shared" si="20"/>
        <v>156.19999999999999</v>
      </c>
      <c r="AA35" s="117">
        <f t="shared" si="20"/>
        <v>156.19999999999999</v>
      </c>
      <c r="AB35" s="117">
        <f t="shared" si="20"/>
        <v>156.19999999999999</v>
      </c>
      <c r="AC35" s="117">
        <f t="shared" si="20"/>
        <v>156.19999999999999</v>
      </c>
      <c r="AD35" s="117">
        <f t="shared" si="20"/>
        <v>156.19999999999999</v>
      </c>
      <c r="AE35" s="117">
        <f t="shared" si="20"/>
        <v>156.19999999999999</v>
      </c>
      <c r="AF35" s="117">
        <f t="shared" si="20"/>
        <v>156.19999999999999</v>
      </c>
      <c r="AG35" s="117">
        <f t="shared" si="20"/>
        <v>156.19999999999999</v>
      </c>
      <c r="AH35" s="117">
        <f t="shared" si="20"/>
        <v>156.19999999999999</v>
      </c>
      <c r="AI35" s="117">
        <f t="shared" si="20"/>
        <v>156.19999999999999</v>
      </c>
      <c r="AJ35" s="117">
        <f t="shared" si="20"/>
        <v>156.19999999999999</v>
      </c>
      <c r="AK35" s="117">
        <f t="shared" si="20"/>
        <v>156.19999999999999</v>
      </c>
      <c r="AL35" s="117">
        <f t="shared" si="20"/>
        <v>156.19999999999999</v>
      </c>
      <c r="AM35" s="117">
        <f t="shared" si="20"/>
        <v>156.19999999999999</v>
      </c>
      <c r="AN35" s="117">
        <f t="shared" si="20"/>
        <v>156.19999999999999</v>
      </c>
      <c r="AO35" s="117">
        <f t="shared" si="20"/>
        <v>156.19999999999999</v>
      </c>
      <c r="AP35" s="117">
        <f t="shared" si="20"/>
        <v>156.19999999999999</v>
      </c>
      <c r="AQ35" s="117">
        <f t="shared" si="20"/>
        <v>156.19999999999999</v>
      </c>
      <c r="AR35" s="117">
        <f t="shared" si="20"/>
        <v>156.19999999999999</v>
      </c>
      <c r="AS35" s="117">
        <f t="shared" si="20"/>
        <v>156.19999999999999</v>
      </c>
      <c r="AT35" s="117">
        <f t="shared" si="20"/>
        <v>156.19999999999999</v>
      </c>
      <c r="AU35" s="117">
        <f t="shared" si="20"/>
        <v>156.19999999999999</v>
      </c>
      <c r="AV35" s="117">
        <f t="shared" si="20"/>
        <v>156.19999999999999</v>
      </c>
      <c r="AW35" s="117">
        <f t="shared" si="20"/>
        <v>156.19999999999999</v>
      </c>
      <c r="AX35" s="117">
        <f t="shared" si="20"/>
        <v>156.19999999999999</v>
      </c>
      <c r="AY35" s="117">
        <f t="shared" si="20"/>
        <v>156.19999999999999</v>
      </c>
      <c r="AZ35" s="117">
        <f t="shared" si="20"/>
        <v>156.19999999999999</v>
      </c>
      <c r="BA35" s="117">
        <f t="shared" si="20"/>
        <v>156.19999999999999</v>
      </c>
      <c r="BB35" s="117">
        <f t="shared" si="20"/>
        <v>156.19999999999999</v>
      </c>
      <c r="BC35" s="117">
        <f t="shared" si="20"/>
        <v>156.19999999999999</v>
      </c>
      <c r="BD35" s="118">
        <f t="shared" si="20"/>
        <v>156.19999999999999</v>
      </c>
      <c r="BE35" s="119">
        <f t="shared" si="19"/>
        <v>12520.760000000017</v>
      </c>
    </row>
    <row r="36" spans="1:57" ht="25" customHeight="1">
      <c r="A36" s="4">
        <v>9</v>
      </c>
      <c r="B36" s="51" t="s">
        <v>6</v>
      </c>
      <c r="C36" s="51" t="s">
        <v>7</v>
      </c>
      <c r="D36" s="52" t="s">
        <v>39</v>
      </c>
      <c r="E36" s="54" t="s">
        <v>42</v>
      </c>
      <c r="F36" s="104">
        <f>15*12</f>
        <v>180</v>
      </c>
      <c r="G36" s="105">
        <f>F36*(1+G27)</f>
        <v>181.8</v>
      </c>
      <c r="H36" s="105">
        <f t="shared" ref="H36:BD36" si="21">G36*(1+H27)</f>
        <v>183.61800000000002</v>
      </c>
      <c r="I36" s="105">
        <f t="shared" si="21"/>
        <v>185.45418000000004</v>
      </c>
      <c r="J36" s="105">
        <f t="shared" si="21"/>
        <v>187.30872180000003</v>
      </c>
      <c r="K36" s="105">
        <f t="shared" si="21"/>
        <v>189.18180901800002</v>
      </c>
      <c r="L36" s="105">
        <f t="shared" si="21"/>
        <v>191.07362710818003</v>
      </c>
      <c r="M36" s="105">
        <f t="shared" si="21"/>
        <v>192.98436337926182</v>
      </c>
      <c r="N36" s="105">
        <f t="shared" si="21"/>
        <v>194.91420701305444</v>
      </c>
      <c r="O36" s="105">
        <f t="shared" si="21"/>
        <v>196.86334908318497</v>
      </c>
      <c r="P36" s="105">
        <f t="shared" si="21"/>
        <v>198.83198257401682</v>
      </c>
      <c r="Q36" s="105">
        <f t="shared" si="21"/>
        <v>200.820302399757</v>
      </c>
      <c r="R36" s="105">
        <f t="shared" si="21"/>
        <v>202.82850542375456</v>
      </c>
      <c r="S36" s="105">
        <f t="shared" si="21"/>
        <v>204.85679047799212</v>
      </c>
      <c r="T36" s="105">
        <f t="shared" si="21"/>
        <v>206.90535838277205</v>
      </c>
      <c r="U36" s="105">
        <f t="shared" si="21"/>
        <v>208.97441196659977</v>
      </c>
      <c r="V36" s="105">
        <f t="shared" si="21"/>
        <v>211.06415608626577</v>
      </c>
      <c r="W36" s="105">
        <f t="shared" si="21"/>
        <v>213.17479764712843</v>
      </c>
      <c r="X36" s="105">
        <f t="shared" si="21"/>
        <v>215.3065456235997</v>
      </c>
      <c r="Y36" s="105">
        <f t="shared" si="21"/>
        <v>217.4596110798357</v>
      </c>
      <c r="Z36" s="105">
        <f t="shared" si="21"/>
        <v>219.63420719063404</v>
      </c>
      <c r="AA36" s="105">
        <f t="shared" si="21"/>
        <v>221.83054926254039</v>
      </c>
      <c r="AB36" s="105">
        <f t="shared" si="21"/>
        <v>224.04885475516579</v>
      </c>
      <c r="AC36" s="105">
        <f t="shared" si="21"/>
        <v>226.28934330271744</v>
      </c>
      <c r="AD36" s="105">
        <f t="shared" si="21"/>
        <v>228.55223673574463</v>
      </c>
      <c r="AE36" s="105">
        <f t="shared" si="21"/>
        <v>230.83775910310209</v>
      </c>
      <c r="AF36" s="105">
        <f t="shared" si="21"/>
        <v>233.14613669413311</v>
      </c>
      <c r="AG36" s="105">
        <f t="shared" si="21"/>
        <v>235.47759806107445</v>
      </c>
      <c r="AH36" s="105">
        <f t="shared" si="21"/>
        <v>237.8323740416852</v>
      </c>
      <c r="AI36" s="105">
        <f t="shared" si="21"/>
        <v>240.21069778210205</v>
      </c>
      <c r="AJ36" s="105">
        <f t="shared" si="21"/>
        <v>242.61280475992308</v>
      </c>
      <c r="AK36" s="105">
        <f t="shared" si="21"/>
        <v>245.03893280752231</v>
      </c>
      <c r="AL36" s="105">
        <f t="shared" si="21"/>
        <v>247.48932213559755</v>
      </c>
      <c r="AM36" s="105">
        <f t="shared" si="21"/>
        <v>249.96421535695353</v>
      </c>
      <c r="AN36" s="105">
        <f t="shared" si="21"/>
        <v>252.46385751052307</v>
      </c>
      <c r="AO36" s="105">
        <f t="shared" si="21"/>
        <v>254.9884960856283</v>
      </c>
      <c r="AP36" s="105">
        <f t="shared" si="21"/>
        <v>257.53838104648457</v>
      </c>
      <c r="AQ36" s="105">
        <f t="shared" si="21"/>
        <v>260.11376485694944</v>
      </c>
      <c r="AR36" s="105">
        <f t="shared" si="21"/>
        <v>262.71490250551892</v>
      </c>
      <c r="AS36" s="105">
        <f t="shared" si="21"/>
        <v>265.34205153057411</v>
      </c>
      <c r="AT36" s="105">
        <f t="shared" si="21"/>
        <v>267.99547204587986</v>
      </c>
      <c r="AU36" s="106">
        <f t="shared" si="21"/>
        <v>270.67542676633866</v>
      </c>
      <c r="AV36" s="106">
        <f t="shared" si="21"/>
        <v>273.38218103400203</v>
      </c>
      <c r="AW36" s="106">
        <f t="shared" si="21"/>
        <v>276.11600284434206</v>
      </c>
      <c r="AX36" s="106">
        <f t="shared" si="21"/>
        <v>278.8771628727855</v>
      </c>
      <c r="AY36" s="106">
        <f t="shared" si="21"/>
        <v>281.66593450151333</v>
      </c>
      <c r="AZ36" s="106">
        <f t="shared" si="21"/>
        <v>284.48259384652846</v>
      </c>
      <c r="BA36" s="106">
        <f t="shared" si="21"/>
        <v>287.32741978499377</v>
      </c>
      <c r="BB36" s="106">
        <f t="shared" si="21"/>
        <v>290.20069398284369</v>
      </c>
      <c r="BC36" s="106">
        <f t="shared" si="21"/>
        <v>293.10270092267211</v>
      </c>
      <c r="BD36" s="106">
        <f t="shared" si="21"/>
        <v>296.03372793189885</v>
      </c>
      <c r="BE36" s="107">
        <f t="shared" si="19"/>
        <v>11899.406521121778</v>
      </c>
    </row>
    <row r="37" spans="1:57" ht="25" customHeight="1">
      <c r="A37" s="3">
        <v>10</v>
      </c>
      <c r="B37" s="55"/>
      <c r="C37" s="55"/>
      <c r="D37" s="56" t="s">
        <v>8</v>
      </c>
      <c r="E37" s="58" t="s">
        <v>43</v>
      </c>
      <c r="F37" s="108">
        <v>10</v>
      </c>
      <c r="G37" s="109">
        <f>F37</f>
        <v>10</v>
      </c>
      <c r="H37" s="109">
        <f t="shared" ref="H37" si="22">G37</f>
        <v>10</v>
      </c>
      <c r="I37" s="109">
        <v>10</v>
      </c>
      <c r="J37" s="109">
        <v>10</v>
      </c>
      <c r="K37" s="109">
        <v>40</v>
      </c>
      <c r="L37" s="109">
        <v>10</v>
      </c>
      <c r="M37" s="109">
        <v>10</v>
      </c>
      <c r="N37" s="109">
        <v>10</v>
      </c>
      <c r="O37" s="109">
        <v>10</v>
      </c>
      <c r="P37" s="109">
        <v>10</v>
      </c>
      <c r="Q37" s="109">
        <v>10</v>
      </c>
      <c r="R37" s="109">
        <v>10</v>
      </c>
      <c r="S37" s="109">
        <v>10</v>
      </c>
      <c r="T37" s="109">
        <v>10</v>
      </c>
      <c r="U37" s="109">
        <v>10</v>
      </c>
      <c r="V37" s="109">
        <v>10</v>
      </c>
      <c r="W37" s="109">
        <v>10</v>
      </c>
      <c r="X37" s="109">
        <v>10</v>
      </c>
      <c r="Y37" s="109">
        <v>10</v>
      </c>
      <c r="Z37" s="109">
        <v>40</v>
      </c>
      <c r="AA37" s="109">
        <v>10</v>
      </c>
      <c r="AB37" s="109">
        <v>10</v>
      </c>
      <c r="AC37" s="109">
        <v>10</v>
      </c>
      <c r="AD37" s="109">
        <v>10</v>
      </c>
      <c r="AE37" s="109">
        <v>10</v>
      </c>
      <c r="AF37" s="109">
        <v>10</v>
      </c>
      <c r="AG37" s="109">
        <v>10</v>
      </c>
      <c r="AH37" s="109">
        <v>10</v>
      </c>
      <c r="AI37" s="109">
        <v>10</v>
      </c>
      <c r="AJ37" s="109">
        <v>10</v>
      </c>
      <c r="AK37" s="109">
        <v>10</v>
      </c>
      <c r="AL37" s="109">
        <v>10</v>
      </c>
      <c r="AM37" s="109">
        <v>10</v>
      </c>
      <c r="AN37" s="109">
        <v>10</v>
      </c>
      <c r="AO37" s="109">
        <v>10</v>
      </c>
      <c r="AP37" s="109">
        <v>10</v>
      </c>
      <c r="AQ37" s="109">
        <v>10</v>
      </c>
      <c r="AR37" s="109">
        <v>10</v>
      </c>
      <c r="AS37" s="109">
        <v>10</v>
      </c>
      <c r="AT37" s="109">
        <v>10</v>
      </c>
      <c r="AU37" s="109">
        <v>10</v>
      </c>
      <c r="AV37" s="109">
        <v>10</v>
      </c>
      <c r="AW37" s="109">
        <v>10</v>
      </c>
      <c r="AX37" s="109">
        <v>10</v>
      </c>
      <c r="AY37" s="109">
        <v>10</v>
      </c>
      <c r="AZ37" s="109">
        <v>10</v>
      </c>
      <c r="BA37" s="109">
        <v>10</v>
      </c>
      <c r="BB37" s="109">
        <v>10</v>
      </c>
      <c r="BC37" s="109">
        <v>10</v>
      </c>
      <c r="BD37" s="109">
        <v>10</v>
      </c>
      <c r="BE37" s="111">
        <f t="shared" si="19"/>
        <v>570</v>
      </c>
    </row>
    <row r="38" spans="1:57" ht="25" customHeight="1">
      <c r="A38" s="4">
        <v>11</v>
      </c>
      <c r="B38" s="55"/>
      <c r="C38" s="55"/>
      <c r="D38" s="56" t="s">
        <v>50</v>
      </c>
      <c r="E38" s="58" t="s">
        <v>43</v>
      </c>
      <c r="F38" s="108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40</v>
      </c>
      <c r="O38" s="109">
        <v>0</v>
      </c>
      <c r="P38" s="109">
        <v>135</v>
      </c>
      <c r="Q38" s="109">
        <v>0</v>
      </c>
      <c r="R38" s="109">
        <v>0</v>
      </c>
      <c r="S38" s="109">
        <v>0</v>
      </c>
      <c r="T38" s="109">
        <v>0</v>
      </c>
      <c r="U38" s="109">
        <v>137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135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1">
        <f t="shared" si="19"/>
        <v>447</v>
      </c>
    </row>
    <row r="39" spans="1:57" ht="25" customHeight="1">
      <c r="A39" s="3">
        <v>12</v>
      </c>
      <c r="B39" s="55"/>
      <c r="C39" s="55"/>
      <c r="D39" s="56" t="s">
        <v>9</v>
      </c>
      <c r="E39" s="58" t="s">
        <v>43</v>
      </c>
      <c r="F39" s="108">
        <v>150</v>
      </c>
      <c r="G39" s="109">
        <v>0</v>
      </c>
      <c r="H39" s="109">
        <v>0</v>
      </c>
      <c r="I39" s="109">
        <v>15</v>
      </c>
      <c r="J39" s="109">
        <v>0</v>
      </c>
      <c r="K39" s="109">
        <v>15</v>
      </c>
      <c r="L39" s="109">
        <v>0</v>
      </c>
      <c r="M39" s="109">
        <v>15</v>
      </c>
      <c r="N39" s="109">
        <v>0</v>
      </c>
      <c r="O39" s="109">
        <v>15</v>
      </c>
      <c r="P39" s="109"/>
      <c r="Q39" s="109">
        <v>150</v>
      </c>
      <c r="R39" s="109">
        <v>0</v>
      </c>
      <c r="S39" s="109">
        <v>0</v>
      </c>
      <c r="T39" s="109">
        <v>15</v>
      </c>
      <c r="U39" s="109">
        <v>0</v>
      </c>
      <c r="V39" s="109">
        <v>15</v>
      </c>
      <c r="W39" s="109">
        <v>0</v>
      </c>
      <c r="X39" s="109">
        <v>15</v>
      </c>
      <c r="Y39" s="109">
        <v>0</v>
      </c>
      <c r="Z39" s="109">
        <v>150</v>
      </c>
      <c r="AA39" s="109">
        <v>0</v>
      </c>
      <c r="AB39" s="109">
        <v>15</v>
      </c>
      <c r="AC39" s="109">
        <v>0</v>
      </c>
      <c r="AD39" s="109">
        <v>15</v>
      </c>
      <c r="AE39" s="109">
        <v>0</v>
      </c>
      <c r="AF39" s="109">
        <v>15</v>
      </c>
      <c r="AG39" s="109">
        <v>0</v>
      </c>
      <c r="AH39" s="109">
        <v>15</v>
      </c>
      <c r="AI39" s="109">
        <v>0</v>
      </c>
      <c r="AJ39" s="109">
        <v>15</v>
      </c>
      <c r="AK39" s="109">
        <v>0</v>
      </c>
      <c r="AL39" s="109">
        <v>15</v>
      </c>
      <c r="AM39" s="109">
        <v>0</v>
      </c>
      <c r="AN39" s="109">
        <v>15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1">
        <f t="shared" si="19"/>
        <v>660</v>
      </c>
    </row>
    <row r="40" spans="1:57" ht="25" customHeight="1">
      <c r="A40" s="4">
        <v>13</v>
      </c>
      <c r="B40" s="55"/>
      <c r="C40" s="55"/>
      <c r="D40" s="56" t="s">
        <v>10</v>
      </c>
      <c r="E40" s="58" t="s">
        <v>43</v>
      </c>
      <c r="F40" s="108">
        <v>5</v>
      </c>
      <c r="G40" s="109">
        <v>5</v>
      </c>
      <c r="H40" s="109">
        <v>5</v>
      </c>
      <c r="I40" s="109">
        <v>5</v>
      </c>
      <c r="J40" s="109">
        <v>5</v>
      </c>
      <c r="K40" s="109">
        <v>5</v>
      </c>
      <c r="L40" s="109">
        <v>5</v>
      </c>
      <c r="M40" s="109">
        <v>5</v>
      </c>
      <c r="N40" s="109">
        <v>5</v>
      </c>
      <c r="O40" s="109">
        <v>5</v>
      </c>
      <c r="P40" s="109">
        <v>5</v>
      </c>
      <c r="Q40" s="109">
        <v>5</v>
      </c>
      <c r="R40" s="109">
        <v>5</v>
      </c>
      <c r="S40" s="109">
        <v>5</v>
      </c>
      <c r="T40" s="109">
        <v>5</v>
      </c>
      <c r="U40" s="109">
        <v>25</v>
      </c>
      <c r="V40" s="109">
        <v>25</v>
      </c>
      <c r="W40" s="109">
        <v>25</v>
      </c>
      <c r="X40" s="109">
        <v>25</v>
      </c>
      <c r="Y40" s="109">
        <v>25</v>
      </c>
      <c r="Z40" s="109">
        <v>25</v>
      </c>
      <c r="AA40" s="109">
        <v>25</v>
      </c>
      <c r="AB40" s="109">
        <v>25</v>
      </c>
      <c r="AC40" s="109">
        <v>25</v>
      </c>
      <c r="AD40" s="109">
        <v>25</v>
      </c>
      <c r="AE40" s="109">
        <v>25</v>
      </c>
      <c r="AF40" s="109">
        <v>25</v>
      </c>
      <c r="AG40" s="109">
        <v>25</v>
      </c>
      <c r="AH40" s="109">
        <v>25</v>
      </c>
      <c r="AI40" s="109">
        <v>25</v>
      </c>
      <c r="AJ40" s="109">
        <v>25</v>
      </c>
      <c r="AK40" s="109">
        <v>25</v>
      </c>
      <c r="AL40" s="109">
        <v>25</v>
      </c>
      <c r="AM40" s="109">
        <v>25</v>
      </c>
      <c r="AN40" s="109">
        <v>25</v>
      </c>
      <c r="AO40" s="109">
        <v>25</v>
      </c>
      <c r="AP40" s="109">
        <v>25</v>
      </c>
      <c r="AQ40" s="109">
        <v>25</v>
      </c>
      <c r="AR40" s="109">
        <v>25</v>
      </c>
      <c r="AS40" s="109">
        <v>25</v>
      </c>
      <c r="AT40" s="109">
        <v>25</v>
      </c>
      <c r="AU40" s="110">
        <v>25</v>
      </c>
      <c r="AV40" s="110">
        <v>25</v>
      </c>
      <c r="AW40" s="110">
        <v>25</v>
      </c>
      <c r="AX40" s="110">
        <v>25</v>
      </c>
      <c r="AY40" s="110">
        <v>25</v>
      </c>
      <c r="AZ40" s="110">
        <v>25</v>
      </c>
      <c r="BA40" s="110">
        <v>25</v>
      </c>
      <c r="BB40" s="110">
        <v>25</v>
      </c>
      <c r="BC40" s="110">
        <v>25</v>
      </c>
      <c r="BD40" s="110">
        <v>25</v>
      </c>
      <c r="BE40" s="111">
        <f t="shared" si="19"/>
        <v>975</v>
      </c>
    </row>
    <row r="41" spans="1:57" ht="25" customHeight="1" thickBot="1">
      <c r="A41" s="3">
        <v>14</v>
      </c>
      <c r="B41" s="55"/>
      <c r="C41" s="55"/>
      <c r="D41" s="59" t="s">
        <v>32</v>
      </c>
      <c r="E41" s="61" t="s">
        <v>43</v>
      </c>
      <c r="F41" s="112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300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4">
        <v>0</v>
      </c>
      <c r="AV41" s="114">
        <v>0</v>
      </c>
      <c r="AW41" s="114">
        <v>0</v>
      </c>
      <c r="AX41" s="114">
        <v>0</v>
      </c>
      <c r="AY41" s="114">
        <v>0</v>
      </c>
      <c r="AZ41" s="114">
        <v>0</v>
      </c>
      <c r="BA41" s="114">
        <v>0</v>
      </c>
      <c r="BB41" s="114">
        <v>0</v>
      </c>
      <c r="BC41" s="114">
        <v>0</v>
      </c>
      <c r="BD41" s="114">
        <v>0</v>
      </c>
      <c r="BE41" s="115">
        <f t="shared" si="19"/>
        <v>300</v>
      </c>
    </row>
    <row r="42" spans="1:57" ht="25" customHeight="1" thickTop="1">
      <c r="A42" s="5"/>
      <c r="B42" s="55"/>
      <c r="C42" s="48"/>
      <c r="D42" s="62" t="s">
        <v>11</v>
      </c>
      <c r="E42" s="64" t="s">
        <v>43</v>
      </c>
      <c r="F42" s="116">
        <f>SUM(F36:F41)</f>
        <v>345</v>
      </c>
      <c r="G42" s="117">
        <f t="shared" ref="G42:BD42" si="23">SUM(G36:G41)</f>
        <v>196.8</v>
      </c>
      <c r="H42" s="117">
        <f t="shared" si="23"/>
        <v>198.61800000000002</v>
      </c>
      <c r="I42" s="117">
        <f t="shared" si="23"/>
        <v>215.45418000000004</v>
      </c>
      <c r="J42" s="117">
        <f t="shared" si="23"/>
        <v>202.30872180000003</v>
      </c>
      <c r="K42" s="117">
        <f t="shared" si="23"/>
        <v>249.18180901800002</v>
      </c>
      <c r="L42" s="117">
        <f t="shared" si="23"/>
        <v>206.07362710818003</v>
      </c>
      <c r="M42" s="117">
        <f t="shared" si="23"/>
        <v>222.98436337926182</v>
      </c>
      <c r="N42" s="117">
        <f t="shared" si="23"/>
        <v>249.91420701305444</v>
      </c>
      <c r="O42" s="117">
        <f t="shared" si="23"/>
        <v>226.86334908318497</v>
      </c>
      <c r="P42" s="117">
        <f t="shared" si="23"/>
        <v>348.83198257401682</v>
      </c>
      <c r="Q42" s="117">
        <f t="shared" si="23"/>
        <v>365.820302399757</v>
      </c>
      <c r="R42" s="117">
        <f t="shared" si="23"/>
        <v>217.82850542375456</v>
      </c>
      <c r="S42" s="117">
        <f t="shared" si="23"/>
        <v>219.85679047799212</v>
      </c>
      <c r="T42" s="117">
        <f t="shared" si="23"/>
        <v>236.90535838277205</v>
      </c>
      <c r="U42" s="117">
        <f t="shared" si="23"/>
        <v>380.97441196659975</v>
      </c>
      <c r="V42" s="117">
        <f t="shared" si="23"/>
        <v>261.06415608626577</v>
      </c>
      <c r="W42" s="117">
        <f t="shared" si="23"/>
        <v>248.17479764712843</v>
      </c>
      <c r="X42" s="117">
        <f t="shared" si="23"/>
        <v>265.30654562359973</v>
      </c>
      <c r="Y42" s="117">
        <f t="shared" si="23"/>
        <v>252.4596110798357</v>
      </c>
      <c r="Z42" s="117">
        <f t="shared" si="23"/>
        <v>434.63420719063402</v>
      </c>
      <c r="AA42" s="117">
        <f t="shared" si="23"/>
        <v>256.83054926254039</v>
      </c>
      <c r="AB42" s="117">
        <f t="shared" si="23"/>
        <v>274.04885475516579</v>
      </c>
      <c r="AC42" s="117">
        <f t="shared" si="23"/>
        <v>261.28934330271744</v>
      </c>
      <c r="AD42" s="117">
        <f t="shared" si="23"/>
        <v>278.5522367357446</v>
      </c>
      <c r="AE42" s="117">
        <f t="shared" si="23"/>
        <v>265.83775910310209</v>
      </c>
      <c r="AF42" s="117">
        <f t="shared" si="23"/>
        <v>283.14613669413313</v>
      </c>
      <c r="AG42" s="117">
        <f t="shared" si="23"/>
        <v>270.47759806107445</v>
      </c>
      <c r="AH42" s="117">
        <f t="shared" si="23"/>
        <v>287.83237404168517</v>
      </c>
      <c r="AI42" s="117">
        <f t="shared" si="23"/>
        <v>275.21069778210205</v>
      </c>
      <c r="AJ42" s="117">
        <f t="shared" si="23"/>
        <v>727.61280475992305</v>
      </c>
      <c r="AK42" s="117">
        <f t="shared" si="23"/>
        <v>280.03893280752231</v>
      </c>
      <c r="AL42" s="117">
        <f t="shared" si="23"/>
        <v>297.48932213559755</v>
      </c>
      <c r="AM42" s="117">
        <f t="shared" si="23"/>
        <v>284.96421535695356</v>
      </c>
      <c r="AN42" s="117">
        <f t="shared" si="23"/>
        <v>302.4638575105231</v>
      </c>
      <c r="AO42" s="117">
        <f t="shared" si="23"/>
        <v>289.9884960856283</v>
      </c>
      <c r="AP42" s="117">
        <f t="shared" si="23"/>
        <v>292.53838104648457</v>
      </c>
      <c r="AQ42" s="117">
        <f t="shared" si="23"/>
        <v>295.11376485694944</v>
      </c>
      <c r="AR42" s="117">
        <f t="shared" si="23"/>
        <v>297.71490250551892</v>
      </c>
      <c r="AS42" s="117">
        <f t="shared" si="23"/>
        <v>300.34205153057411</v>
      </c>
      <c r="AT42" s="117">
        <f t="shared" si="23"/>
        <v>302.99547204587986</v>
      </c>
      <c r="AU42" s="118">
        <f t="shared" si="23"/>
        <v>305.67542676633866</v>
      </c>
      <c r="AV42" s="118">
        <f t="shared" si="23"/>
        <v>308.38218103400203</v>
      </c>
      <c r="AW42" s="118">
        <f t="shared" si="23"/>
        <v>311.11600284434206</v>
      </c>
      <c r="AX42" s="118">
        <f t="shared" si="23"/>
        <v>313.8771628727855</v>
      </c>
      <c r="AY42" s="118">
        <f t="shared" si="23"/>
        <v>316.66593450151333</v>
      </c>
      <c r="AZ42" s="118">
        <f t="shared" si="23"/>
        <v>319.48259384652846</v>
      </c>
      <c r="BA42" s="118">
        <f t="shared" si="23"/>
        <v>322.32741978499377</v>
      </c>
      <c r="BB42" s="118">
        <f t="shared" si="23"/>
        <v>325.20069398284369</v>
      </c>
      <c r="BC42" s="118">
        <f t="shared" si="23"/>
        <v>328.10270092267211</v>
      </c>
      <c r="BD42" s="118">
        <f t="shared" si="23"/>
        <v>331.03372793189885</v>
      </c>
      <c r="BE42" s="119">
        <f t="shared" si="19"/>
        <v>14851.406521121777</v>
      </c>
    </row>
    <row r="43" spans="1:57" ht="25" customHeight="1">
      <c r="A43" s="4">
        <v>15</v>
      </c>
      <c r="B43" s="55"/>
      <c r="C43" s="51" t="s">
        <v>20</v>
      </c>
      <c r="D43" s="52" t="s">
        <v>52</v>
      </c>
      <c r="E43" s="54" t="s">
        <v>41</v>
      </c>
      <c r="F43" s="104">
        <f>17220*12/10000</f>
        <v>20.664000000000001</v>
      </c>
      <c r="G43" s="105">
        <f>F43</f>
        <v>20.664000000000001</v>
      </c>
      <c r="H43" s="105">
        <f t="shared" ref="H43:T43" si="24">G43</f>
        <v>20.664000000000001</v>
      </c>
      <c r="I43" s="105">
        <f t="shared" si="24"/>
        <v>20.664000000000001</v>
      </c>
      <c r="J43" s="105">
        <f t="shared" si="24"/>
        <v>20.664000000000001</v>
      </c>
      <c r="K43" s="105">
        <f t="shared" si="24"/>
        <v>20.664000000000001</v>
      </c>
      <c r="L43" s="105">
        <f t="shared" si="24"/>
        <v>20.664000000000001</v>
      </c>
      <c r="M43" s="105">
        <f t="shared" si="24"/>
        <v>20.664000000000001</v>
      </c>
      <c r="N43" s="105">
        <f t="shared" si="24"/>
        <v>20.664000000000001</v>
      </c>
      <c r="O43" s="105">
        <f t="shared" si="24"/>
        <v>20.664000000000001</v>
      </c>
      <c r="P43" s="105">
        <f t="shared" si="24"/>
        <v>20.664000000000001</v>
      </c>
      <c r="Q43" s="105">
        <f t="shared" si="24"/>
        <v>20.664000000000001</v>
      </c>
      <c r="R43" s="105">
        <f t="shared" si="24"/>
        <v>20.664000000000001</v>
      </c>
      <c r="S43" s="105">
        <f t="shared" si="24"/>
        <v>20.664000000000001</v>
      </c>
      <c r="T43" s="105">
        <f t="shared" si="24"/>
        <v>20.664000000000001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05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5">
        <v>0</v>
      </c>
      <c r="AU43" s="106">
        <v>0</v>
      </c>
      <c r="AV43" s="106">
        <v>0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7">
        <f t="shared" si="19"/>
        <v>309.95999999999992</v>
      </c>
    </row>
    <row r="44" spans="1:57" ht="25" customHeight="1">
      <c r="A44" s="3">
        <v>16</v>
      </c>
      <c r="B44" s="55"/>
      <c r="C44" s="55"/>
      <c r="D44" s="56" t="s">
        <v>21</v>
      </c>
      <c r="E44" s="58" t="s">
        <v>41</v>
      </c>
      <c r="F44" s="108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14.3</v>
      </c>
      <c r="V44" s="109">
        <f>U44</f>
        <v>14.3</v>
      </c>
      <c r="W44" s="109">
        <f t="shared" ref="W44:AD44" si="25">V44</f>
        <v>14.3</v>
      </c>
      <c r="X44" s="109">
        <f t="shared" si="25"/>
        <v>14.3</v>
      </c>
      <c r="Y44" s="109">
        <f t="shared" si="25"/>
        <v>14.3</v>
      </c>
      <c r="Z44" s="109">
        <f t="shared" si="25"/>
        <v>14.3</v>
      </c>
      <c r="AA44" s="109">
        <f t="shared" si="25"/>
        <v>14.3</v>
      </c>
      <c r="AB44" s="109">
        <f t="shared" si="25"/>
        <v>14.3</v>
      </c>
      <c r="AC44" s="109">
        <f t="shared" si="25"/>
        <v>14.3</v>
      </c>
      <c r="AD44" s="109">
        <f t="shared" si="25"/>
        <v>14.3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1">
        <f t="shared" si="19"/>
        <v>143</v>
      </c>
    </row>
    <row r="45" spans="1:57" ht="25" customHeight="1">
      <c r="A45" s="3">
        <v>17</v>
      </c>
      <c r="B45" s="55"/>
      <c r="C45" s="55"/>
      <c r="D45" s="56" t="s">
        <v>53</v>
      </c>
      <c r="E45" s="58" t="s">
        <v>41</v>
      </c>
      <c r="F45" s="108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15.7</v>
      </c>
      <c r="AF45" s="109">
        <f>AE45</f>
        <v>15.7</v>
      </c>
      <c r="AG45" s="109">
        <f t="shared" ref="AG45:BD45" si="26">AF45</f>
        <v>15.7</v>
      </c>
      <c r="AH45" s="109">
        <f t="shared" si="26"/>
        <v>15.7</v>
      </c>
      <c r="AI45" s="109">
        <f t="shared" si="26"/>
        <v>15.7</v>
      </c>
      <c r="AJ45" s="109">
        <f t="shared" si="26"/>
        <v>15.7</v>
      </c>
      <c r="AK45" s="109">
        <f t="shared" si="26"/>
        <v>15.7</v>
      </c>
      <c r="AL45" s="109">
        <f t="shared" si="26"/>
        <v>15.7</v>
      </c>
      <c r="AM45" s="109">
        <f t="shared" si="26"/>
        <v>15.7</v>
      </c>
      <c r="AN45" s="109">
        <f t="shared" si="26"/>
        <v>15.7</v>
      </c>
      <c r="AO45" s="109">
        <f t="shared" si="26"/>
        <v>15.7</v>
      </c>
      <c r="AP45" s="109">
        <f t="shared" si="26"/>
        <v>15.7</v>
      </c>
      <c r="AQ45" s="109">
        <f t="shared" si="26"/>
        <v>15.7</v>
      </c>
      <c r="AR45" s="109">
        <f t="shared" si="26"/>
        <v>15.7</v>
      </c>
      <c r="AS45" s="109">
        <f t="shared" si="26"/>
        <v>15.7</v>
      </c>
      <c r="AT45" s="109">
        <f t="shared" si="26"/>
        <v>15.7</v>
      </c>
      <c r="AU45" s="110">
        <f t="shared" si="26"/>
        <v>15.7</v>
      </c>
      <c r="AV45" s="110">
        <f t="shared" si="26"/>
        <v>15.7</v>
      </c>
      <c r="AW45" s="110">
        <f t="shared" si="26"/>
        <v>15.7</v>
      </c>
      <c r="AX45" s="110">
        <f t="shared" si="26"/>
        <v>15.7</v>
      </c>
      <c r="AY45" s="110">
        <f t="shared" si="26"/>
        <v>15.7</v>
      </c>
      <c r="AZ45" s="110">
        <f t="shared" si="26"/>
        <v>15.7</v>
      </c>
      <c r="BA45" s="110">
        <f t="shared" si="26"/>
        <v>15.7</v>
      </c>
      <c r="BB45" s="110">
        <f t="shared" si="26"/>
        <v>15.7</v>
      </c>
      <c r="BC45" s="110">
        <f t="shared" si="26"/>
        <v>15.7</v>
      </c>
      <c r="BD45" s="110">
        <f t="shared" si="26"/>
        <v>15.7</v>
      </c>
      <c r="BE45" s="111">
        <f t="shared" si="19"/>
        <v>408.19999999999982</v>
      </c>
    </row>
    <row r="46" spans="1:57" ht="25" customHeight="1">
      <c r="A46" s="3">
        <v>18</v>
      </c>
      <c r="B46" s="55"/>
      <c r="C46" s="55"/>
      <c r="D46" s="56" t="s">
        <v>54</v>
      </c>
      <c r="E46" s="58" t="s">
        <v>41</v>
      </c>
      <c r="F46" s="108">
        <f>0.09*12</f>
        <v>1.08</v>
      </c>
      <c r="G46" s="109">
        <f>F46</f>
        <v>1.08</v>
      </c>
      <c r="H46" s="109">
        <f t="shared" ref="H46:T46" si="27">G46</f>
        <v>1.08</v>
      </c>
      <c r="I46" s="109">
        <f t="shared" si="27"/>
        <v>1.08</v>
      </c>
      <c r="J46" s="109">
        <f t="shared" si="27"/>
        <v>1.08</v>
      </c>
      <c r="K46" s="109">
        <f t="shared" si="27"/>
        <v>1.08</v>
      </c>
      <c r="L46" s="109">
        <f t="shared" si="27"/>
        <v>1.08</v>
      </c>
      <c r="M46" s="109">
        <f t="shared" si="27"/>
        <v>1.08</v>
      </c>
      <c r="N46" s="109">
        <f t="shared" si="27"/>
        <v>1.08</v>
      </c>
      <c r="O46" s="109">
        <f t="shared" si="27"/>
        <v>1.08</v>
      </c>
      <c r="P46" s="109">
        <f t="shared" si="27"/>
        <v>1.08</v>
      </c>
      <c r="Q46" s="109">
        <f t="shared" si="27"/>
        <v>1.08</v>
      </c>
      <c r="R46" s="109">
        <f t="shared" si="27"/>
        <v>1.08</v>
      </c>
      <c r="S46" s="109">
        <f t="shared" si="27"/>
        <v>1.08</v>
      </c>
      <c r="T46" s="109">
        <f t="shared" si="27"/>
        <v>1.08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1">
        <f t="shared" si="19"/>
        <v>16.200000000000003</v>
      </c>
    </row>
    <row r="47" spans="1:57" ht="25" customHeight="1">
      <c r="A47" s="3">
        <v>19</v>
      </c>
      <c r="B47" s="55"/>
      <c r="C47" s="55"/>
      <c r="D47" s="56" t="s">
        <v>22</v>
      </c>
      <c r="E47" s="58" t="s">
        <v>41</v>
      </c>
      <c r="F47" s="108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10</v>
      </c>
      <c r="AF47" s="109">
        <f>AE47</f>
        <v>10</v>
      </c>
      <c r="AG47" s="109">
        <f>AF47</f>
        <v>10</v>
      </c>
      <c r="AH47" s="109">
        <f t="shared" ref="AH47:BD47" si="28">AG47</f>
        <v>10</v>
      </c>
      <c r="AI47" s="109">
        <f t="shared" si="28"/>
        <v>10</v>
      </c>
      <c r="AJ47" s="109">
        <f t="shared" si="28"/>
        <v>10</v>
      </c>
      <c r="AK47" s="109">
        <f t="shared" si="28"/>
        <v>10</v>
      </c>
      <c r="AL47" s="109">
        <f t="shared" si="28"/>
        <v>10</v>
      </c>
      <c r="AM47" s="109">
        <f t="shared" si="28"/>
        <v>10</v>
      </c>
      <c r="AN47" s="109">
        <f t="shared" si="28"/>
        <v>10</v>
      </c>
      <c r="AO47" s="109">
        <f t="shared" si="28"/>
        <v>10</v>
      </c>
      <c r="AP47" s="109">
        <f t="shared" si="28"/>
        <v>10</v>
      </c>
      <c r="AQ47" s="109">
        <f t="shared" si="28"/>
        <v>10</v>
      </c>
      <c r="AR47" s="109">
        <f t="shared" si="28"/>
        <v>10</v>
      </c>
      <c r="AS47" s="109">
        <f t="shared" si="28"/>
        <v>10</v>
      </c>
      <c r="AT47" s="109">
        <f t="shared" si="28"/>
        <v>10</v>
      </c>
      <c r="AU47" s="110">
        <f t="shared" si="28"/>
        <v>10</v>
      </c>
      <c r="AV47" s="110">
        <f t="shared" si="28"/>
        <v>10</v>
      </c>
      <c r="AW47" s="110">
        <f t="shared" si="28"/>
        <v>10</v>
      </c>
      <c r="AX47" s="110">
        <f t="shared" si="28"/>
        <v>10</v>
      </c>
      <c r="AY47" s="110">
        <f t="shared" si="28"/>
        <v>10</v>
      </c>
      <c r="AZ47" s="110">
        <f t="shared" si="28"/>
        <v>10</v>
      </c>
      <c r="BA47" s="110">
        <f t="shared" si="28"/>
        <v>10</v>
      </c>
      <c r="BB47" s="110">
        <f t="shared" si="28"/>
        <v>10</v>
      </c>
      <c r="BC47" s="110">
        <f t="shared" si="28"/>
        <v>10</v>
      </c>
      <c r="BD47" s="110">
        <f t="shared" si="28"/>
        <v>10</v>
      </c>
      <c r="BE47" s="111">
        <f t="shared" si="19"/>
        <v>260</v>
      </c>
    </row>
    <row r="48" spans="1:57" ht="25" customHeight="1">
      <c r="A48" s="3">
        <v>20</v>
      </c>
      <c r="B48" s="55"/>
      <c r="C48" s="55"/>
      <c r="D48" s="56" t="s">
        <v>23</v>
      </c>
      <c r="E48" s="58" t="s">
        <v>41</v>
      </c>
      <c r="F48" s="108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1">
        <f t="shared" si="19"/>
        <v>0</v>
      </c>
    </row>
    <row r="49" spans="1:57" ht="25" customHeight="1">
      <c r="A49" s="3">
        <v>21</v>
      </c>
      <c r="B49" s="55"/>
      <c r="C49" s="55"/>
      <c r="D49" s="56" t="s">
        <v>24</v>
      </c>
      <c r="E49" s="58" t="s">
        <v>41</v>
      </c>
      <c r="F49" s="108">
        <v>2</v>
      </c>
      <c r="G49" s="109">
        <f>F49</f>
        <v>2</v>
      </c>
      <c r="H49" s="109">
        <f t="shared" ref="H49:BD49" si="29">G49</f>
        <v>2</v>
      </c>
      <c r="I49" s="109">
        <f t="shared" si="29"/>
        <v>2</v>
      </c>
      <c r="J49" s="109">
        <f t="shared" si="29"/>
        <v>2</v>
      </c>
      <c r="K49" s="109">
        <f t="shared" si="29"/>
        <v>2</v>
      </c>
      <c r="L49" s="109">
        <f t="shared" si="29"/>
        <v>2</v>
      </c>
      <c r="M49" s="109">
        <f t="shared" si="29"/>
        <v>2</v>
      </c>
      <c r="N49" s="109">
        <f t="shared" si="29"/>
        <v>2</v>
      </c>
      <c r="O49" s="109">
        <f t="shared" si="29"/>
        <v>2</v>
      </c>
      <c r="P49" s="109">
        <f t="shared" si="29"/>
        <v>2</v>
      </c>
      <c r="Q49" s="109">
        <f t="shared" si="29"/>
        <v>2</v>
      </c>
      <c r="R49" s="109">
        <f t="shared" si="29"/>
        <v>2</v>
      </c>
      <c r="S49" s="109">
        <f t="shared" si="29"/>
        <v>2</v>
      </c>
      <c r="T49" s="109">
        <f t="shared" si="29"/>
        <v>2</v>
      </c>
      <c r="U49" s="109">
        <f t="shared" si="29"/>
        <v>2</v>
      </c>
      <c r="V49" s="109">
        <f t="shared" si="29"/>
        <v>2</v>
      </c>
      <c r="W49" s="109">
        <f t="shared" si="29"/>
        <v>2</v>
      </c>
      <c r="X49" s="109">
        <f t="shared" si="29"/>
        <v>2</v>
      </c>
      <c r="Y49" s="109">
        <f t="shared" si="29"/>
        <v>2</v>
      </c>
      <c r="Z49" s="109">
        <f t="shared" si="29"/>
        <v>2</v>
      </c>
      <c r="AA49" s="109">
        <f t="shared" si="29"/>
        <v>2</v>
      </c>
      <c r="AB49" s="109">
        <f t="shared" si="29"/>
        <v>2</v>
      </c>
      <c r="AC49" s="109">
        <f t="shared" si="29"/>
        <v>2</v>
      </c>
      <c r="AD49" s="109">
        <f t="shared" si="29"/>
        <v>2</v>
      </c>
      <c r="AE49" s="109">
        <f t="shared" si="29"/>
        <v>2</v>
      </c>
      <c r="AF49" s="109">
        <f t="shared" si="29"/>
        <v>2</v>
      </c>
      <c r="AG49" s="109">
        <f t="shared" si="29"/>
        <v>2</v>
      </c>
      <c r="AH49" s="109">
        <f t="shared" si="29"/>
        <v>2</v>
      </c>
      <c r="AI49" s="109">
        <f t="shared" si="29"/>
        <v>2</v>
      </c>
      <c r="AJ49" s="109">
        <v>0</v>
      </c>
      <c r="AK49" s="109">
        <f t="shared" si="29"/>
        <v>0</v>
      </c>
      <c r="AL49" s="109">
        <f t="shared" si="29"/>
        <v>0</v>
      </c>
      <c r="AM49" s="109">
        <f t="shared" si="29"/>
        <v>0</v>
      </c>
      <c r="AN49" s="109">
        <f t="shared" si="29"/>
        <v>0</v>
      </c>
      <c r="AO49" s="109">
        <f t="shared" si="29"/>
        <v>0</v>
      </c>
      <c r="AP49" s="109">
        <f t="shared" si="29"/>
        <v>0</v>
      </c>
      <c r="AQ49" s="109">
        <f t="shared" si="29"/>
        <v>0</v>
      </c>
      <c r="AR49" s="109">
        <f t="shared" si="29"/>
        <v>0</v>
      </c>
      <c r="AS49" s="109">
        <f t="shared" si="29"/>
        <v>0</v>
      </c>
      <c r="AT49" s="109">
        <f t="shared" si="29"/>
        <v>0</v>
      </c>
      <c r="AU49" s="110">
        <f t="shared" si="29"/>
        <v>0</v>
      </c>
      <c r="AV49" s="110">
        <f t="shared" si="29"/>
        <v>0</v>
      </c>
      <c r="AW49" s="110">
        <f t="shared" si="29"/>
        <v>0</v>
      </c>
      <c r="AX49" s="110">
        <f t="shared" si="29"/>
        <v>0</v>
      </c>
      <c r="AY49" s="110">
        <f t="shared" si="29"/>
        <v>0</v>
      </c>
      <c r="AZ49" s="110">
        <f t="shared" si="29"/>
        <v>0</v>
      </c>
      <c r="BA49" s="110">
        <f t="shared" si="29"/>
        <v>0</v>
      </c>
      <c r="BB49" s="110">
        <f t="shared" si="29"/>
        <v>0</v>
      </c>
      <c r="BC49" s="110">
        <f t="shared" si="29"/>
        <v>0</v>
      </c>
      <c r="BD49" s="110">
        <f t="shared" si="29"/>
        <v>0</v>
      </c>
      <c r="BE49" s="111">
        <f t="shared" si="19"/>
        <v>60</v>
      </c>
    </row>
    <row r="50" spans="1:57" ht="25" customHeight="1" thickBot="1">
      <c r="A50" s="3">
        <v>22</v>
      </c>
      <c r="B50" s="55"/>
      <c r="C50" s="55"/>
      <c r="D50" s="59" t="s">
        <v>25</v>
      </c>
      <c r="E50" s="61" t="s">
        <v>41</v>
      </c>
      <c r="F50" s="112">
        <v>26</v>
      </c>
      <c r="G50" s="113">
        <v>0</v>
      </c>
      <c r="H50" s="113">
        <v>0</v>
      </c>
      <c r="I50" s="113">
        <v>0</v>
      </c>
      <c r="J50" s="113">
        <v>6</v>
      </c>
      <c r="K50" s="113">
        <v>0</v>
      </c>
      <c r="L50" s="113">
        <v>0</v>
      </c>
      <c r="M50" s="113">
        <v>0</v>
      </c>
      <c r="N50" s="113">
        <v>26</v>
      </c>
      <c r="O50" s="113">
        <v>0</v>
      </c>
      <c r="P50" s="113">
        <v>0</v>
      </c>
      <c r="Q50" s="113">
        <v>0</v>
      </c>
      <c r="R50" s="113">
        <v>6</v>
      </c>
      <c r="S50" s="113">
        <v>0</v>
      </c>
      <c r="T50" s="113">
        <v>0</v>
      </c>
      <c r="U50" s="113">
        <v>0</v>
      </c>
      <c r="V50" s="113">
        <v>26</v>
      </c>
      <c r="W50" s="113">
        <v>0</v>
      </c>
      <c r="X50" s="113">
        <v>0</v>
      </c>
      <c r="Y50" s="113">
        <v>0</v>
      </c>
      <c r="Z50" s="113">
        <v>6</v>
      </c>
      <c r="AA50" s="113">
        <v>0</v>
      </c>
      <c r="AB50" s="113">
        <v>0</v>
      </c>
      <c r="AC50" s="113">
        <v>0</v>
      </c>
      <c r="AD50" s="113">
        <v>26</v>
      </c>
      <c r="AE50" s="113">
        <v>0</v>
      </c>
      <c r="AF50" s="113">
        <v>0</v>
      </c>
      <c r="AG50" s="113">
        <v>0</v>
      </c>
      <c r="AH50" s="113">
        <v>6</v>
      </c>
      <c r="AI50" s="113">
        <v>0</v>
      </c>
      <c r="AJ50" s="113">
        <v>0</v>
      </c>
      <c r="AK50" s="113">
        <v>0</v>
      </c>
      <c r="AL50" s="113">
        <v>0</v>
      </c>
      <c r="AM50" s="113">
        <v>26</v>
      </c>
      <c r="AN50" s="113">
        <v>0</v>
      </c>
      <c r="AO50" s="113">
        <v>0</v>
      </c>
      <c r="AP50" s="113">
        <v>0</v>
      </c>
      <c r="AQ50" s="113">
        <v>6</v>
      </c>
      <c r="AR50" s="113">
        <v>0</v>
      </c>
      <c r="AS50" s="113">
        <v>0</v>
      </c>
      <c r="AT50" s="113">
        <v>0</v>
      </c>
      <c r="AU50" s="114">
        <v>26</v>
      </c>
      <c r="AV50" s="114">
        <v>0</v>
      </c>
      <c r="AW50" s="114">
        <v>0</v>
      </c>
      <c r="AX50" s="114">
        <v>0</v>
      </c>
      <c r="AY50" s="114">
        <v>6</v>
      </c>
      <c r="AZ50" s="114">
        <v>0</v>
      </c>
      <c r="BA50" s="114">
        <v>0</v>
      </c>
      <c r="BB50" s="114">
        <v>0</v>
      </c>
      <c r="BC50" s="114">
        <v>26</v>
      </c>
      <c r="BD50" s="114">
        <v>0</v>
      </c>
      <c r="BE50" s="115">
        <f t="shared" si="19"/>
        <v>218</v>
      </c>
    </row>
    <row r="51" spans="1:57" ht="25" customHeight="1" thickTop="1">
      <c r="A51" s="3"/>
      <c r="B51" s="55"/>
      <c r="C51" s="48"/>
      <c r="D51" s="65" t="s">
        <v>11</v>
      </c>
      <c r="E51" s="66" t="s">
        <v>41</v>
      </c>
      <c r="F51" s="120">
        <f>SUM(F43:F50)</f>
        <v>49.744</v>
      </c>
      <c r="G51" s="121">
        <f t="shared" ref="G51:BD51" si="30">SUM(G43:G50)</f>
        <v>23.744</v>
      </c>
      <c r="H51" s="121">
        <f t="shared" si="30"/>
        <v>23.744</v>
      </c>
      <c r="I51" s="121">
        <f t="shared" si="30"/>
        <v>23.744</v>
      </c>
      <c r="J51" s="121">
        <f t="shared" si="30"/>
        <v>29.744</v>
      </c>
      <c r="K51" s="121">
        <f t="shared" si="30"/>
        <v>23.744</v>
      </c>
      <c r="L51" s="121">
        <f t="shared" si="30"/>
        <v>23.744</v>
      </c>
      <c r="M51" s="121">
        <f t="shared" si="30"/>
        <v>23.744</v>
      </c>
      <c r="N51" s="121">
        <f t="shared" si="30"/>
        <v>49.744</v>
      </c>
      <c r="O51" s="121">
        <f t="shared" si="30"/>
        <v>23.744</v>
      </c>
      <c r="P51" s="121">
        <f t="shared" si="30"/>
        <v>23.744</v>
      </c>
      <c r="Q51" s="121">
        <f t="shared" si="30"/>
        <v>23.744</v>
      </c>
      <c r="R51" s="121">
        <f t="shared" si="30"/>
        <v>29.744</v>
      </c>
      <c r="S51" s="121">
        <f t="shared" si="30"/>
        <v>23.744</v>
      </c>
      <c r="T51" s="121">
        <f t="shared" si="30"/>
        <v>23.744</v>
      </c>
      <c r="U51" s="121">
        <f t="shared" si="30"/>
        <v>16.3</v>
      </c>
      <c r="V51" s="121">
        <f t="shared" si="30"/>
        <v>42.3</v>
      </c>
      <c r="W51" s="121">
        <f t="shared" si="30"/>
        <v>16.3</v>
      </c>
      <c r="X51" s="121">
        <f t="shared" si="30"/>
        <v>16.3</v>
      </c>
      <c r="Y51" s="121">
        <f t="shared" si="30"/>
        <v>16.3</v>
      </c>
      <c r="Z51" s="121">
        <f t="shared" si="30"/>
        <v>22.3</v>
      </c>
      <c r="AA51" s="121">
        <f t="shared" si="30"/>
        <v>16.3</v>
      </c>
      <c r="AB51" s="121">
        <f t="shared" si="30"/>
        <v>16.3</v>
      </c>
      <c r="AC51" s="121">
        <f t="shared" si="30"/>
        <v>16.3</v>
      </c>
      <c r="AD51" s="121">
        <f t="shared" si="30"/>
        <v>42.3</v>
      </c>
      <c r="AE51" s="121">
        <f t="shared" si="30"/>
        <v>27.7</v>
      </c>
      <c r="AF51" s="121">
        <f t="shared" si="30"/>
        <v>27.7</v>
      </c>
      <c r="AG51" s="121">
        <f t="shared" si="30"/>
        <v>27.7</v>
      </c>
      <c r="AH51" s="121">
        <f t="shared" si="30"/>
        <v>33.700000000000003</v>
      </c>
      <c r="AI51" s="121">
        <f t="shared" si="30"/>
        <v>27.7</v>
      </c>
      <c r="AJ51" s="121">
        <f t="shared" si="30"/>
        <v>25.7</v>
      </c>
      <c r="AK51" s="121">
        <f t="shared" si="30"/>
        <v>25.7</v>
      </c>
      <c r="AL51" s="121">
        <f t="shared" si="30"/>
        <v>25.7</v>
      </c>
      <c r="AM51" s="121">
        <f t="shared" si="30"/>
        <v>51.7</v>
      </c>
      <c r="AN51" s="121">
        <f t="shared" si="30"/>
        <v>25.7</v>
      </c>
      <c r="AO51" s="121">
        <f t="shared" si="30"/>
        <v>25.7</v>
      </c>
      <c r="AP51" s="121">
        <f t="shared" si="30"/>
        <v>25.7</v>
      </c>
      <c r="AQ51" s="121">
        <f t="shared" si="30"/>
        <v>31.7</v>
      </c>
      <c r="AR51" s="121">
        <f t="shared" si="30"/>
        <v>25.7</v>
      </c>
      <c r="AS51" s="121">
        <f t="shared" si="30"/>
        <v>25.7</v>
      </c>
      <c r="AT51" s="121">
        <f t="shared" si="30"/>
        <v>25.7</v>
      </c>
      <c r="AU51" s="122">
        <f t="shared" si="30"/>
        <v>51.7</v>
      </c>
      <c r="AV51" s="122">
        <f t="shared" si="30"/>
        <v>25.7</v>
      </c>
      <c r="AW51" s="122">
        <f t="shared" si="30"/>
        <v>25.7</v>
      </c>
      <c r="AX51" s="122">
        <f t="shared" si="30"/>
        <v>25.7</v>
      </c>
      <c r="AY51" s="122">
        <f t="shared" si="30"/>
        <v>31.7</v>
      </c>
      <c r="AZ51" s="122">
        <f t="shared" si="30"/>
        <v>25.7</v>
      </c>
      <c r="BA51" s="122">
        <f t="shared" si="30"/>
        <v>25.7</v>
      </c>
      <c r="BB51" s="122">
        <f t="shared" si="30"/>
        <v>25.7</v>
      </c>
      <c r="BC51" s="122">
        <f t="shared" si="30"/>
        <v>51.7</v>
      </c>
      <c r="BD51" s="122">
        <f t="shared" si="30"/>
        <v>25.7</v>
      </c>
      <c r="BE51" s="119">
        <f t="shared" si="19"/>
        <v>1415.360000000001</v>
      </c>
    </row>
    <row r="52" spans="1:57" ht="25" customHeight="1">
      <c r="A52" s="4">
        <v>30</v>
      </c>
      <c r="B52" s="55"/>
      <c r="C52" s="51" t="s">
        <v>5</v>
      </c>
      <c r="D52" s="52" t="s">
        <v>17</v>
      </c>
      <c r="E52" s="54" t="s">
        <v>41</v>
      </c>
      <c r="F52" s="104">
        <f>27450*12/10000</f>
        <v>32.94</v>
      </c>
      <c r="G52" s="105">
        <f>F52</f>
        <v>32.94</v>
      </c>
      <c r="H52" s="105">
        <f t="shared" ref="H52:T52" si="31">G52</f>
        <v>32.94</v>
      </c>
      <c r="I52" s="105">
        <f t="shared" si="31"/>
        <v>32.94</v>
      </c>
      <c r="J52" s="105">
        <f t="shared" si="31"/>
        <v>32.94</v>
      </c>
      <c r="K52" s="105">
        <f t="shared" si="31"/>
        <v>32.94</v>
      </c>
      <c r="L52" s="105">
        <f t="shared" si="31"/>
        <v>32.94</v>
      </c>
      <c r="M52" s="105">
        <f t="shared" si="31"/>
        <v>32.94</v>
      </c>
      <c r="N52" s="105">
        <f t="shared" si="31"/>
        <v>32.94</v>
      </c>
      <c r="O52" s="105">
        <f t="shared" si="31"/>
        <v>32.94</v>
      </c>
      <c r="P52" s="105">
        <f t="shared" si="31"/>
        <v>32.94</v>
      </c>
      <c r="Q52" s="105">
        <v>0</v>
      </c>
      <c r="R52" s="105">
        <f t="shared" si="31"/>
        <v>0</v>
      </c>
      <c r="S52" s="105">
        <f t="shared" si="31"/>
        <v>0</v>
      </c>
      <c r="T52" s="105">
        <f t="shared" si="31"/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05">
        <v>0</v>
      </c>
      <c r="AR52" s="105">
        <v>0</v>
      </c>
      <c r="AS52" s="105">
        <v>0</v>
      </c>
      <c r="AT52" s="105">
        <v>0</v>
      </c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7">
        <f t="shared" si="19"/>
        <v>362.34</v>
      </c>
    </row>
    <row r="53" spans="1:57" ht="25" customHeight="1">
      <c r="A53" s="3">
        <v>31</v>
      </c>
      <c r="B53" s="55"/>
      <c r="C53" s="55"/>
      <c r="D53" s="56" t="s">
        <v>18</v>
      </c>
      <c r="E53" s="58" t="s">
        <v>41</v>
      </c>
      <c r="F53" s="108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1">
        <f t="shared" si="19"/>
        <v>0</v>
      </c>
    </row>
    <row r="54" spans="1:57" ht="25" customHeight="1" thickBot="1">
      <c r="A54" s="3">
        <v>32</v>
      </c>
      <c r="B54" s="55"/>
      <c r="C54" s="55"/>
      <c r="D54" s="59" t="s">
        <v>19</v>
      </c>
      <c r="E54" s="61" t="s">
        <v>41</v>
      </c>
      <c r="F54" s="112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4">
        <v>0</v>
      </c>
      <c r="AV54" s="114">
        <v>0</v>
      </c>
      <c r="AW54" s="114">
        <v>0</v>
      </c>
      <c r="AX54" s="114">
        <v>0</v>
      </c>
      <c r="AY54" s="114">
        <v>0</v>
      </c>
      <c r="AZ54" s="114">
        <v>0</v>
      </c>
      <c r="BA54" s="114">
        <v>0</v>
      </c>
      <c r="BB54" s="114">
        <v>0</v>
      </c>
      <c r="BC54" s="114">
        <v>0</v>
      </c>
      <c r="BD54" s="114">
        <v>0</v>
      </c>
      <c r="BE54" s="115">
        <f t="shared" si="19"/>
        <v>0</v>
      </c>
    </row>
    <row r="55" spans="1:57" ht="25" customHeight="1" thickTop="1">
      <c r="A55" s="5"/>
      <c r="B55" s="55"/>
      <c r="C55" s="48"/>
      <c r="D55" s="62" t="s">
        <v>11</v>
      </c>
      <c r="E55" s="64" t="s">
        <v>41</v>
      </c>
      <c r="F55" s="116">
        <f>SUM(F52:F54)</f>
        <v>32.94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17">
        <v>0</v>
      </c>
      <c r="AP55" s="117">
        <v>0</v>
      </c>
      <c r="AQ55" s="117">
        <v>0</v>
      </c>
      <c r="AR55" s="117">
        <v>0</v>
      </c>
      <c r="AS55" s="117">
        <v>0</v>
      </c>
      <c r="AT55" s="117">
        <v>0</v>
      </c>
      <c r="AU55" s="118">
        <v>0</v>
      </c>
      <c r="AV55" s="118">
        <v>0</v>
      </c>
      <c r="AW55" s="118">
        <v>0</v>
      </c>
      <c r="AX55" s="118">
        <v>0</v>
      </c>
      <c r="AY55" s="118">
        <v>0</v>
      </c>
      <c r="AZ55" s="118">
        <v>0</v>
      </c>
      <c r="BA55" s="118">
        <v>0</v>
      </c>
      <c r="BB55" s="118">
        <v>0</v>
      </c>
      <c r="BC55" s="118">
        <v>0</v>
      </c>
      <c r="BD55" s="118">
        <v>0</v>
      </c>
      <c r="BE55" s="119">
        <f t="shared" si="19"/>
        <v>32.94</v>
      </c>
    </row>
    <row r="56" spans="1:57" ht="25" customHeight="1">
      <c r="A56" s="4">
        <v>23</v>
      </c>
      <c r="B56" s="55"/>
      <c r="C56" s="51" t="s">
        <v>12</v>
      </c>
      <c r="D56" s="52" t="s">
        <v>146</v>
      </c>
      <c r="E56" s="54" t="s">
        <v>43</v>
      </c>
      <c r="F56" s="104">
        <v>37.5</v>
      </c>
      <c r="G56" s="105">
        <f>F56</f>
        <v>37.5</v>
      </c>
      <c r="H56" s="105">
        <f t="shared" ref="H56:O56" si="32">G56</f>
        <v>37.5</v>
      </c>
      <c r="I56" s="105">
        <f t="shared" si="32"/>
        <v>37.5</v>
      </c>
      <c r="J56" s="105">
        <f t="shared" si="32"/>
        <v>37.5</v>
      </c>
      <c r="K56" s="105">
        <f t="shared" si="32"/>
        <v>37.5</v>
      </c>
      <c r="L56" s="105">
        <f t="shared" si="32"/>
        <v>37.5</v>
      </c>
      <c r="M56" s="105">
        <f t="shared" si="32"/>
        <v>37.5</v>
      </c>
      <c r="N56" s="105">
        <f t="shared" si="32"/>
        <v>37.5</v>
      </c>
      <c r="O56" s="105">
        <f t="shared" si="32"/>
        <v>37.5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7">
        <f t="shared" si="19"/>
        <v>375</v>
      </c>
    </row>
    <row r="57" spans="1:57" ht="25" customHeight="1">
      <c r="A57" s="4">
        <v>24</v>
      </c>
      <c r="B57" s="55"/>
      <c r="C57" s="55"/>
      <c r="D57" s="56" t="s">
        <v>145</v>
      </c>
      <c r="E57" s="58" t="s">
        <v>43</v>
      </c>
      <c r="F57" s="108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1">
        <f t="shared" si="19"/>
        <v>0</v>
      </c>
    </row>
    <row r="58" spans="1:57" ht="25" customHeight="1">
      <c r="A58" s="3">
        <v>25</v>
      </c>
      <c r="B58" s="55"/>
      <c r="C58" s="55"/>
      <c r="D58" s="56" t="s">
        <v>13</v>
      </c>
      <c r="E58" s="58" t="s">
        <v>45</v>
      </c>
      <c r="F58" s="108">
        <v>25.8</v>
      </c>
      <c r="G58" s="109">
        <f>F58</f>
        <v>25.8</v>
      </c>
      <c r="H58" s="109">
        <f t="shared" ref="H58:O58" si="33">G58</f>
        <v>25.8</v>
      </c>
      <c r="I58" s="109">
        <f t="shared" si="33"/>
        <v>25.8</v>
      </c>
      <c r="J58" s="109">
        <f t="shared" si="33"/>
        <v>25.8</v>
      </c>
      <c r="K58" s="109">
        <f t="shared" si="33"/>
        <v>25.8</v>
      </c>
      <c r="L58" s="109">
        <f t="shared" si="33"/>
        <v>25.8</v>
      </c>
      <c r="M58" s="109">
        <f t="shared" si="33"/>
        <v>25.8</v>
      </c>
      <c r="N58" s="109">
        <f t="shared" si="33"/>
        <v>25.8</v>
      </c>
      <c r="O58" s="109">
        <f t="shared" si="33"/>
        <v>25.8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1">
        <f t="shared" si="19"/>
        <v>258.00000000000006</v>
      </c>
    </row>
    <row r="59" spans="1:57" ht="25" customHeight="1">
      <c r="A59" s="4">
        <v>26</v>
      </c>
      <c r="B59" s="55"/>
      <c r="C59" s="55"/>
      <c r="D59" s="56" t="s">
        <v>14</v>
      </c>
      <c r="E59" s="58" t="s">
        <v>42</v>
      </c>
      <c r="F59" s="108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12.5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1">
        <f t="shared" si="19"/>
        <v>12.5</v>
      </c>
    </row>
    <row r="60" spans="1:57" ht="25" customHeight="1">
      <c r="A60" s="3">
        <v>27</v>
      </c>
      <c r="B60" s="55"/>
      <c r="C60" s="55"/>
      <c r="D60" s="56" t="s">
        <v>15</v>
      </c>
      <c r="E60" s="58" t="s">
        <v>42</v>
      </c>
      <c r="F60" s="108">
        <v>1.08</v>
      </c>
      <c r="G60" s="109">
        <f>F60</f>
        <v>1.08</v>
      </c>
      <c r="H60" s="109">
        <f t="shared" ref="H60:AN60" si="34">G60</f>
        <v>1.08</v>
      </c>
      <c r="I60" s="109">
        <f t="shared" si="34"/>
        <v>1.08</v>
      </c>
      <c r="J60" s="109">
        <f t="shared" si="34"/>
        <v>1.08</v>
      </c>
      <c r="K60" s="109">
        <f t="shared" si="34"/>
        <v>1.08</v>
      </c>
      <c r="L60" s="109">
        <f t="shared" si="34"/>
        <v>1.08</v>
      </c>
      <c r="M60" s="109">
        <f t="shared" si="34"/>
        <v>1.08</v>
      </c>
      <c r="N60" s="109">
        <f t="shared" si="34"/>
        <v>1.08</v>
      </c>
      <c r="O60" s="109">
        <f t="shared" si="34"/>
        <v>1.08</v>
      </c>
      <c r="P60" s="109">
        <f t="shared" si="34"/>
        <v>1.08</v>
      </c>
      <c r="Q60" s="109">
        <f t="shared" si="34"/>
        <v>1.08</v>
      </c>
      <c r="R60" s="109">
        <f t="shared" si="34"/>
        <v>1.08</v>
      </c>
      <c r="S60" s="109">
        <f t="shared" si="34"/>
        <v>1.08</v>
      </c>
      <c r="T60" s="109">
        <f t="shared" si="34"/>
        <v>1.08</v>
      </c>
      <c r="U60" s="109">
        <f t="shared" si="34"/>
        <v>1.08</v>
      </c>
      <c r="V60" s="109">
        <f t="shared" si="34"/>
        <v>1.08</v>
      </c>
      <c r="W60" s="109">
        <f t="shared" si="34"/>
        <v>1.08</v>
      </c>
      <c r="X60" s="109">
        <f t="shared" si="34"/>
        <v>1.08</v>
      </c>
      <c r="Y60" s="109">
        <f t="shared" si="34"/>
        <v>1.08</v>
      </c>
      <c r="Z60" s="109">
        <f t="shared" si="34"/>
        <v>1.08</v>
      </c>
      <c r="AA60" s="109">
        <f t="shared" si="34"/>
        <v>1.08</v>
      </c>
      <c r="AB60" s="109">
        <f t="shared" si="34"/>
        <v>1.08</v>
      </c>
      <c r="AC60" s="109">
        <f t="shared" si="34"/>
        <v>1.08</v>
      </c>
      <c r="AD60" s="109">
        <f t="shared" si="34"/>
        <v>1.08</v>
      </c>
      <c r="AE60" s="109">
        <f t="shared" si="34"/>
        <v>1.08</v>
      </c>
      <c r="AF60" s="109">
        <f t="shared" si="34"/>
        <v>1.08</v>
      </c>
      <c r="AG60" s="109">
        <f t="shared" si="34"/>
        <v>1.08</v>
      </c>
      <c r="AH60" s="109">
        <f t="shared" si="34"/>
        <v>1.08</v>
      </c>
      <c r="AI60" s="109">
        <f t="shared" si="34"/>
        <v>1.08</v>
      </c>
      <c r="AJ60" s="109">
        <f t="shared" si="34"/>
        <v>1.08</v>
      </c>
      <c r="AK60" s="109">
        <f t="shared" si="34"/>
        <v>1.08</v>
      </c>
      <c r="AL60" s="109">
        <f t="shared" si="34"/>
        <v>1.08</v>
      </c>
      <c r="AM60" s="109">
        <f t="shared" si="34"/>
        <v>1.08</v>
      </c>
      <c r="AN60" s="109">
        <f t="shared" si="34"/>
        <v>1.08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1">
        <f t="shared" si="19"/>
        <v>37.799999999999969</v>
      </c>
    </row>
    <row r="61" spans="1:57" ht="25" customHeight="1">
      <c r="A61" s="4">
        <v>28</v>
      </c>
      <c r="B61" s="55"/>
      <c r="C61" s="55"/>
      <c r="D61" s="56" t="s">
        <v>51</v>
      </c>
      <c r="E61" s="58" t="s">
        <v>46</v>
      </c>
      <c r="F61" s="108">
        <v>12</v>
      </c>
      <c r="G61" s="109">
        <f>F61</f>
        <v>12</v>
      </c>
      <c r="H61" s="109">
        <f t="shared" ref="H61:BD61" si="35">G61</f>
        <v>12</v>
      </c>
      <c r="I61" s="109">
        <f t="shared" si="35"/>
        <v>12</v>
      </c>
      <c r="J61" s="109">
        <f t="shared" si="35"/>
        <v>12</v>
      </c>
      <c r="K61" s="109">
        <f t="shared" si="35"/>
        <v>12</v>
      </c>
      <c r="L61" s="109">
        <f t="shared" si="35"/>
        <v>12</v>
      </c>
      <c r="M61" s="109">
        <f t="shared" si="35"/>
        <v>12</v>
      </c>
      <c r="N61" s="109">
        <f t="shared" si="35"/>
        <v>12</v>
      </c>
      <c r="O61" s="109">
        <f t="shared" si="35"/>
        <v>12</v>
      </c>
      <c r="P61" s="109">
        <f t="shared" si="35"/>
        <v>12</v>
      </c>
      <c r="Q61" s="109">
        <f t="shared" si="35"/>
        <v>12</v>
      </c>
      <c r="R61" s="109">
        <f t="shared" si="35"/>
        <v>12</v>
      </c>
      <c r="S61" s="109">
        <f t="shared" si="35"/>
        <v>12</v>
      </c>
      <c r="T61" s="109">
        <f t="shared" si="35"/>
        <v>12</v>
      </c>
      <c r="U61" s="109">
        <f t="shared" si="35"/>
        <v>12</v>
      </c>
      <c r="V61" s="109">
        <f t="shared" si="35"/>
        <v>12</v>
      </c>
      <c r="W61" s="109">
        <f t="shared" si="35"/>
        <v>12</v>
      </c>
      <c r="X61" s="109">
        <f t="shared" si="35"/>
        <v>12</v>
      </c>
      <c r="Y61" s="109">
        <f t="shared" si="35"/>
        <v>12</v>
      </c>
      <c r="Z61" s="109">
        <f t="shared" si="35"/>
        <v>12</v>
      </c>
      <c r="AA61" s="109">
        <f t="shared" si="35"/>
        <v>12</v>
      </c>
      <c r="AB61" s="109">
        <f t="shared" si="35"/>
        <v>12</v>
      </c>
      <c r="AC61" s="109">
        <f t="shared" si="35"/>
        <v>12</v>
      </c>
      <c r="AD61" s="109">
        <f t="shared" si="35"/>
        <v>12</v>
      </c>
      <c r="AE61" s="109">
        <f t="shared" si="35"/>
        <v>12</v>
      </c>
      <c r="AF61" s="109">
        <f t="shared" si="35"/>
        <v>12</v>
      </c>
      <c r="AG61" s="109">
        <f t="shared" si="35"/>
        <v>12</v>
      </c>
      <c r="AH61" s="109">
        <f t="shared" si="35"/>
        <v>12</v>
      </c>
      <c r="AI61" s="109">
        <f t="shared" si="35"/>
        <v>12</v>
      </c>
      <c r="AJ61" s="109">
        <f t="shared" si="35"/>
        <v>12</v>
      </c>
      <c r="AK61" s="109">
        <f t="shared" si="35"/>
        <v>12</v>
      </c>
      <c r="AL61" s="109">
        <f t="shared" si="35"/>
        <v>12</v>
      </c>
      <c r="AM61" s="109">
        <f t="shared" si="35"/>
        <v>12</v>
      </c>
      <c r="AN61" s="109">
        <f t="shared" si="35"/>
        <v>12</v>
      </c>
      <c r="AO61" s="109">
        <f t="shared" si="35"/>
        <v>12</v>
      </c>
      <c r="AP61" s="109">
        <f t="shared" si="35"/>
        <v>12</v>
      </c>
      <c r="AQ61" s="109">
        <f t="shared" si="35"/>
        <v>12</v>
      </c>
      <c r="AR61" s="109">
        <f t="shared" si="35"/>
        <v>12</v>
      </c>
      <c r="AS61" s="109">
        <f t="shared" si="35"/>
        <v>12</v>
      </c>
      <c r="AT61" s="109">
        <f t="shared" si="35"/>
        <v>12</v>
      </c>
      <c r="AU61" s="110">
        <f t="shared" si="35"/>
        <v>12</v>
      </c>
      <c r="AV61" s="110">
        <f t="shared" si="35"/>
        <v>12</v>
      </c>
      <c r="AW61" s="110">
        <f t="shared" si="35"/>
        <v>12</v>
      </c>
      <c r="AX61" s="110">
        <f t="shared" si="35"/>
        <v>12</v>
      </c>
      <c r="AY61" s="110">
        <f t="shared" si="35"/>
        <v>12</v>
      </c>
      <c r="AZ61" s="110">
        <f t="shared" si="35"/>
        <v>12</v>
      </c>
      <c r="BA61" s="110">
        <f t="shared" si="35"/>
        <v>12</v>
      </c>
      <c r="BB61" s="110">
        <f t="shared" si="35"/>
        <v>12</v>
      </c>
      <c r="BC61" s="110">
        <f t="shared" si="35"/>
        <v>12</v>
      </c>
      <c r="BD61" s="110">
        <f t="shared" si="35"/>
        <v>12</v>
      </c>
      <c r="BE61" s="111">
        <f t="shared" si="19"/>
        <v>612</v>
      </c>
    </row>
    <row r="62" spans="1:57" ht="25" customHeight="1" thickBot="1">
      <c r="A62" s="3">
        <v>29</v>
      </c>
      <c r="B62" s="55"/>
      <c r="C62" s="55"/>
      <c r="D62" s="59" t="s">
        <v>16</v>
      </c>
      <c r="E62" s="61" t="s">
        <v>43</v>
      </c>
      <c r="F62" s="112">
        <f>F42*F28</f>
        <v>34.5</v>
      </c>
      <c r="G62" s="113">
        <f t="shared" ref="G62:BD62" si="36">G42*G28</f>
        <v>19.680000000000003</v>
      </c>
      <c r="H62" s="113">
        <f t="shared" si="36"/>
        <v>19.861800000000002</v>
      </c>
      <c r="I62" s="113">
        <f t="shared" si="36"/>
        <v>32.318127000000004</v>
      </c>
      <c r="J62" s="113">
        <f t="shared" si="36"/>
        <v>30.346308270000002</v>
      </c>
      <c r="K62" s="113">
        <f t="shared" si="36"/>
        <v>37.377271352699999</v>
      </c>
      <c r="L62" s="113">
        <f t="shared" si="36"/>
        <v>41.214725421636011</v>
      </c>
      <c r="M62" s="113">
        <f t="shared" si="36"/>
        <v>44.596872675852367</v>
      </c>
      <c r="N62" s="113">
        <f t="shared" si="36"/>
        <v>49.982841402610887</v>
      </c>
      <c r="O62" s="113">
        <f t="shared" si="36"/>
        <v>45.372669816637</v>
      </c>
      <c r="P62" s="113">
        <f t="shared" si="36"/>
        <v>69.766396514803361</v>
      </c>
      <c r="Q62" s="113">
        <f t="shared" si="36"/>
        <v>73.164060479951402</v>
      </c>
      <c r="R62" s="113">
        <f t="shared" si="36"/>
        <v>43.565701084750913</v>
      </c>
      <c r="S62" s="113">
        <f t="shared" si="36"/>
        <v>43.971358095598426</v>
      </c>
      <c r="T62" s="113">
        <f t="shared" si="36"/>
        <v>47.381071676554413</v>
      </c>
      <c r="U62" s="113">
        <f t="shared" si="36"/>
        <v>76.194882393319958</v>
      </c>
      <c r="V62" s="113">
        <f t="shared" si="36"/>
        <v>52.212831217253154</v>
      </c>
      <c r="W62" s="113">
        <f t="shared" si="36"/>
        <v>49.634959529425686</v>
      </c>
      <c r="X62" s="113">
        <f t="shared" si="36"/>
        <v>53.061309124719948</v>
      </c>
      <c r="Y62" s="113">
        <f t="shared" si="36"/>
        <v>50.491922215967143</v>
      </c>
      <c r="Z62" s="113">
        <f t="shared" si="36"/>
        <v>86.926841438126814</v>
      </c>
      <c r="AA62" s="113">
        <f t="shared" si="36"/>
        <v>51.366109852508082</v>
      </c>
      <c r="AB62" s="113">
        <f t="shared" si="36"/>
        <v>54.809770951033158</v>
      </c>
      <c r="AC62" s="113">
        <f t="shared" si="36"/>
        <v>52.257868660543494</v>
      </c>
      <c r="AD62" s="113">
        <f t="shared" si="36"/>
        <v>55.710447347148921</v>
      </c>
      <c r="AE62" s="113">
        <f t="shared" si="36"/>
        <v>53.167551820620417</v>
      </c>
      <c r="AF62" s="113">
        <f t="shared" si="36"/>
        <v>56.629227338826631</v>
      </c>
      <c r="AG62" s="113">
        <f t="shared" si="36"/>
        <v>54.095519612214893</v>
      </c>
      <c r="AH62" s="113">
        <f t="shared" si="36"/>
        <v>57.566474808337034</v>
      </c>
      <c r="AI62" s="113">
        <f t="shared" si="36"/>
        <v>55.042139556420409</v>
      </c>
      <c r="AJ62" s="113">
        <f t="shared" si="36"/>
        <v>145.52256095198462</v>
      </c>
      <c r="AK62" s="113">
        <f t="shared" si="36"/>
        <v>56.007786561504467</v>
      </c>
      <c r="AL62" s="113">
        <f t="shared" si="36"/>
        <v>59.497864427119509</v>
      </c>
      <c r="AM62" s="113">
        <f t="shared" si="36"/>
        <v>56.992843071390716</v>
      </c>
      <c r="AN62" s="113">
        <f t="shared" si="36"/>
        <v>60.492771502104624</v>
      </c>
      <c r="AO62" s="113">
        <f t="shared" si="36"/>
        <v>57.997699217125664</v>
      </c>
      <c r="AP62" s="113">
        <f t="shared" si="36"/>
        <v>58.507676209296918</v>
      </c>
      <c r="AQ62" s="113">
        <f t="shared" si="36"/>
        <v>59.022752971389892</v>
      </c>
      <c r="AR62" s="113">
        <f t="shared" si="36"/>
        <v>59.542980501103784</v>
      </c>
      <c r="AS62" s="113">
        <f t="shared" si="36"/>
        <v>60.068410306114828</v>
      </c>
      <c r="AT62" s="113">
        <f t="shared" si="36"/>
        <v>60.599094409175976</v>
      </c>
      <c r="AU62" s="114">
        <f t="shared" si="36"/>
        <v>61.135085353267733</v>
      </c>
      <c r="AV62" s="114">
        <f t="shared" si="36"/>
        <v>61.67643620680041</v>
      </c>
      <c r="AW62" s="114">
        <f t="shared" si="36"/>
        <v>62.223200568868414</v>
      </c>
      <c r="AX62" s="114">
        <f t="shared" si="36"/>
        <v>62.775432574557101</v>
      </c>
      <c r="AY62" s="114">
        <f t="shared" si="36"/>
        <v>63.333186900302671</v>
      </c>
      <c r="AZ62" s="114">
        <f t="shared" si="36"/>
        <v>63.896518769305693</v>
      </c>
      <c r="BA62" s="114">
        <f t="shared" si="36"/>
        <v>64.465483956998753</v>
      </c>
      <c r="BB62" s="114">
        <f t="shared" si="36"/>
        <v>65.040138796568741</v>
      </c>
      <c r="BC62" s="114">
        <f t="shared" si="36"/>
        <v>65.62054018453442</v>
      </c>
      <c r="BD62" s="114">
        <f t="shared" si="36"/>
        <v>66.206745586379768</v>
      </c>
      <c r="BE62" s="115">
        <f t="shared" si="19"/>
        <v>2862.8922686834562</v>
      </c>
    </row>
    <row r="63" spans="1:57" ht="25" customHeight="1" thickTop="1">
      <c r="A63" s="5"/>
      <c r="B63" s="55"/>
      <c r="C63" s="48"/>
      <c r="D63" s="62" t="s">
        <v>11</v>
      </c>
      <c r="E63" s="64" t="s">
        <v>43</v>
      </c>
      <c r="F63" s="116">
        <f t="shared" ref="F63:AK63" si="37">SUM(F56:F62)</f>
        <v>110.88</v>
      </c>
      <c r="G63" s="117">
        <f t="shared" si="37"/>
        <v>96.06</v>
      </c>
      <c r="H63" s="117">
        <f t="shared" si="37"/>
        <v>96.241799999999998</v>
      </c>
      <c r="I63" s="117">
        <f t="shared" si="37"/>
        <v>108.698127</v>
      </c>
      <c r="J63" s="117">
        <f t="shared" si="37"/>
        <v>106.72630827</v>
      </c>
      <c r="K63" s="117">
        <f t="shared" si="37"/>
        <v>113.7572713527</v>
      </c>
      <c r="L63" s="117">
        <f t="shared" si="37"/>
        <v>117.59472542163601</v>
      </c>
      <c r="M63" s="117">
        <f t="shared" si="37"/>
        <v>120.97687267585236</v>
      </c>
      <c r="N63" s="117">
        <f t="shared" si="37"/>
        <v>126.36284140261088</v>
      </c>
      <c r="O63" s="117">
        <f t="shared" si="37"/>
        <v>121.752669816637</v>
      </c>
      <c r="P63" s="117">
        <f t="shared" si="37"/>
        <v>95.346396514803359</v>
      </c>
      <c r="Q63" s="117">
        <f t="shared" si="37"/>
        <v>86.244060479951401</v>
      </c>
      <c r="R63" s="117">
        <f t="shared" si="37"/>
        <v>56.645701084750911</v>
      </c>
      <c r="S63" s="117">
        <f t="shared" si="37"/>
        <v>57.051358095598424</v>
      </c>
      <c r="T63" s="117">
        <f t="shared" si="37"/>
        <v>60.461071676554411</v>
      </c>
      <c r="U63" s="117">
        <f t="shared" si="37"/>
        <v>89.274882393319956</v>
      </c>
      <c r="V63" s="117">
        <f t="shared" si="37"/>
        <v>65.292831217253152</v>
      </c>
      <c r="W63" s="117">
        <f t="shared" si="37"/>
        <v>62.714959529425684</v>
      </c>
      <c r="X63" s="117">
        <f t="shared" si="37"/>
        <v>66.141309124719953</v>
      </c>
      <c r="Y63" s="117">
        <f t="shared" si="37"/>
        <v>63.571922215967142</v>
      </c>
      <c r="Z63" s="117">
        <f t="shared" si="37"/>
        <v>100.00684143812681</v>
      </c>
      <c r="AA63" s="117">
        <f t="shared" si="37"/>
        <v>64.446109852508087</v>
      </c>
      <c r="AB63" s="117">
        <f t="shared" si="37"/>
        <v>67.889770951033157</v>
      </c>
      <c r="AC63" s="117">
        <f t="shared" si="37"/>
        <v>65.337868660543492</v>
      </c>
      <c r="AD63" s="117">
        <f t="shared" si="37"/>
        <v>68.790447347148927</v>
      </c>
      <c r="AE63" s="117">
        <f t="shared" si="37"/>
        <v>66.247551820620416</v>
      </c>
      <c r="AF63" s="117">
        <f t="shared" si="37"/>
        <v>69.709227338826636</v>
      </c>
      <c r="AG63" s="117">
        <f t="shared" si="37"/>
        <v>67.175519612214899</v>
      </c>
      <c r="AH63" s="117">
        <f t="shared" si="37"/>
        <v>70.646474808337032</v>
      </c>
      <c r="AI63" s="117">
        <f t="shared" si="37"/>
        <v>68.122139556420407</v>
      </c>
      <c r="AJ63" s="117">
        <f t="shared" si="37"/>
        <v>158.60256095198463</v>
      </c>
      <c r="AK63" s="117">
        <f t="shared" si="37"/>
        <v>69.087786561504473</v>
      </c>
      <c r="AL63" s="117">
        <f t="shared" ref="AL63:BD63" si="38">SUM(AL56:AL62)</f>
        <v>72.577864427119508</v>
      </c>
      <c r="AM63" s="117">
        <f t="shared" si="38"/>
        <v>70.072843071390722</v>
      </c>
      <c r="AN63" s="117">
        <f t="shared" si="38"/>
        <v>73.572771502104629</v>
      </c>
      <c r="AO63" s="117">
        <f t="shared" si="38"/>
        <v>69.997699217125671</v>
      </c>
      <c r="AP63" s="117">
        <f t="shared" si="38"/>
        <v>70.507676209296918</v>
      </c>
      <c r="AQ63" s="117">
        <f t="shared" si="38"/>
        <v>71.022752971389892</v>
      </c>
      <c r="AR63" s="117">
        <f t="shared" si="38"/>
        <v>71.542980501103784</v>
      </c>
      <c r="AS63" s="117">
        <f t="shared" si="38"/>
        <v>72.068410306114828</v>
      </c>
      <c r="AT63" s="117">
        <f t="shared" si="38"/>
        <v>72.599094409175976</v>
      </c>
      <c r="AU63" s="118">
        <f t="shared" si="38"/>
        <v>73.135085353267726</v>
      </c>
      <c r="AV63" s="118">
        <f t="shared" si="38"/>
        <v>73.676436206800417</v>
      </c>
      <c r="AW63" s="118">
        <f t="shared" si="38"/>
        <v>74.223200568868407</v>
      </c>
      <c r="AX63" s="118">
        <f t="shared" si="38"/>
        <v>74.775432574557101</v>
      </c>
      <c r="AY63" s="118">
        <f t="shared" si="38"/>
        <v>75.333186900302678</v>
      </c>
      <c r="AZ63" s="118">
        <f t="shared" si="38"/>
        <v>75.896518769305686</v>
      </c>
      <c r="BA63" s="118">
        <f t="shared" si="38"/>
        <v>76.465483956998753</v>
      </c>
      <c r="BB63" s="118">
        <f t="shared" si="38"/>
        <v>77.040138796568741</v>
      </c>
      <c r="BC63" s="118">
        <f t="shared" si="38"/>
        <v>77.62054018453442</v>
      </c>
      <c r="BD63" s="118">
        <f t="shared" si="38"/>
        <v>78.206745586379768</v>
      </c>
      <c r="BE63" s="119">
        <f t="shared" si="19"/>
        <v>4158.1922686834559</v>
      </c>
    </row>
    <row r="64" spans="1:57" ht="25" customHeight="1" thickBot="1">
      <c r="A64" s="6"/>
      <c r="B64" s="67"/>
      <c r="C64" s="68" t="s">
        <v>34</v>
      </c>
      <c r="D64" s="69"/>
      <c r="E64" s="70" t="s">
        <v>42</v>
      </c>
      <c r="F64" s="123">
        <f t="shared" ref="F64:G64" si="39">F42+F55+F51+F63</f>
        <v>538.56399999999996</v>
      </c>
      <c r="G64" s="124">
        <f t="shared" si="39"/>
        <v>316.60400000000004</v>
      </c>
      <c r="H64" s="124">
        <f>H42+H55+H51+H63</f>
        <v>318.60380000000004</v>
      </c>
      <c r="I64" s="124">
        <f t="shared" ref="I64:BD64" si="40">I42+I55+I51+I63</f>
        <v>347.89630700000004</v>
      </c>
      <c r="J64" s="124">
        <f t="shared" si="40"/>
        <v>338.77903007000003</v>
      </c>
      <c r="K64" s="124">
        <f t="shared" si="40"/>
        <v>386.6830803707</v>
      </c>
      <c r="L64" s="124">
        <f t="shared" si="40"/>
        <v>347.41235252981608</v>
      </c>
      <c r="M64" s="124">
        <f t="shared" si="40"/>
        <v>367.7052360551142</v>
      </c>
      <c r="N64" s="124">
        <f t="shared" si="40"/>
        <v>426.02104841566529</v>
      </c>
      <c r="O64" s="124">
        <f t="shared" si="40"/>
        <v>372.36001889982197</v>
      </c>
      <c r="P64" s="124">
        <f t="shared" si="40"/>
        <v>467.92237908882021</v>
      </c>
      <c r="Q64" s="124">
        <f t="shared" si="40"/>
        <v>475.8083628797084</v>
      </c>
      <c r="R64" s="124">
        <f t="shared" si="40"/>
        <v>304.21820650850549</v>
      </c>
      <c r="S64" s="124">
        <f t="shared" si="40"/>
        <v>300.65214857359052</v>
      </c>
      <c r="T64" s="124">
        <f t="shared" si="40"/>
        <v>321.11043005932646</v>
      </c>
      <c r="U64" s="124">
        <f t="shared" si="40"/>
        <v>486.54929435991971</v>
      </c>
      <c r="V64" s="124">
        <f t="shared" si="40"/>
        <v>368.65698730351892</v>
      </c>
      <c r="W64" s="124">
        <f t="shared" si="40"/>
        <v>327.18975717655411</v>
      </c>
      <c r="X64" s="124">
        <f t="shared" si="40"/>
        <v>347.7478547483197</v>
      </c>
      <c r="Y64" s="124">
        <f t="shared" si="40"/>
        <v>332.33153329580284</v>
      </c>
      <c r="Z64" s="124">
        <f t="shared" si="40"/>
        <v>556.94104862876088</v>
      </c>
      <c r="AA64" s="124">
        <f t="shared" si="40"/>
        <v>337.57665911504847</v>
      </c>
      <c r="AB64" s="124">
        <f t="shared" si="40"/>
        <v>358.23862570619895</v>
      </c>
      <c r="AC64" s="124">
        <f t="shared" si="40"/>
        <v>342.92721196326096</v>
      </c>
      <c r="AD64" s="124">
        <f t="shared" si="40"/>
        <v>389.64268408289354</v>
      </c>
      <c r="AE64" s="124">
        <f t="shared" si="40"/>
        <v>359.78531092372248</v>
      </c>
      <c r="AF64" s="124">
        <f t="shared" si="40"/>
        <v>380.55536403295974</v>
      </c>
      <c r="AG64" s="124">
        <f t="shared" si="40"/>
        <v>365.35311767328932</v>
      </c>
      <c r="AH64" s="124">
        <f t="shared" si="40"/>
        <v>392.17884885002218</v>
      </c>
      <c r="AI64" s="124">
        <f t="shared" si="40"/>
        <v>371.03283733852243</v>
      </c>
      <c r="AJ64" s="124">
        <f t="shared" si="40"/>
        <v>911.91536571190773</v>
      </c>
      <c r="AK64" s="124">
        <f t="shared" si="40"/>
        <v>374.82671936902676</v>
      </c>
      <c r="AL64" s="124">
        <f t="shared" si="40"/>
        <v>395.76718656271703</v>
      </c>
      <c r="AM64" s="124">
        <f t="shared" si="40"/>
        <v>406.73705842834426</v>
      </c>
      <c r="AN64" s="124">
        <f t="shared" si="40"/>
        <v>401.7366290126277</v>
      </c>
      <c r="AO64" s="124">
        <f t="shared" si="40"/>
        <v>385.68619530275396</v>
      </c>
      <c r="AP64" s="124">
        <f t="shared" si="40"/>
        <v>388.74605725578147</v>
      </c>
      <c r="AQ64" s="124">
        <f t="shared" si="40"/>
        <v>397.83651782833931</v>
      </c>
      <c r="AR64" s="124">
        <f t="shared" si="40"/>
        <v>394.95788300662269</v>
      </c>
      <c r="AS64" s="124">
        <f t="shared" si="40"/>
        <v>398.11046183668896</v>
      </c>
      <c r="AT64" s="124">
        <f t="shared" si="40"/>
        <v>401.29456645505581</v>
      </c>
      <c r="AU64" s="125">
        <f t="shared" si="40"/>
        <v>430.51051211960635</v>
      </c>
      <c r="AV64" s="125">
        <f t="shared" si="40"/>
        <v>407.75861724080244</v>
      </c>
      <c r="AW64" s="125">
        <f t="shared" si="40"/>
        <v>411.03920341321043</v>
      </c>
      <c r="AX64" s="125">
        <f t="shared" si="40"/>
        <v>414.35259544734259</v>
      </c>
      <c r="AY64" s="125">
        <f t="shared" si="40"/>
        <v>423.699121401816</v>
      </c>
      <c r="AZ64" s="125">
        <f t="shared" si="40"/>
        <v>421.07911261583411</v>
      </c>
      <c r="BA64" s="125">
        <f t="shared" si="40"/>
        <v>424.49290374199251</v>
      </c>
      <c r="BB64" s="125">
        <f t="shared" si="40"/>
        <v>427.9408327794124</v>
      </c>
      <c r="BC64" s="125">
        <f t="shared" si="40"/>
        <v>457.42324110720654</v>
      </c>
      <c r="BD64" s="125">
        <f t="shared" si="40"/>
        <v>434.94047351827862</v>
      </c>
      <c r="BE64" s="126">
        <f t="shared" si="19"/>
        <v>20457.898789805226</v>
      </c>
    </row>
    <row r="65" spans="1:57" ht="25" customHeight="1">
      <c r="A65" s="10"/>
      <c r="B65" s="71" t="s">
        <v>26</v>
      </c>
      <c r="C65" s="72" t="s">
        <v>27</v>
      </c>
      <c r="D65" s="73"/>
      <c r="E65" s="127"/>
      <c r="F65" s="128">
        <f t="shared" ref="F65:AK65" si="41">F35-F64</f>
        <v>-38.453999999999951</v>
      </c>
      <c r="G65" s="129">
        <f t="shared" si="41"/>
        <v>183.49599999999998</v>
      </c>
      <c r="H65" s="129">
        <f t="shared" si="41"/>
        <v>181.49619999999999</v>
      </c>
      <c r="I65" s="129">
        <f t="shared" si="41"/>
        <v>137.25369299999994</v>
      </c>
      <c r="J65" s="129">
        <f t="shared" si="41"/>
        <v>146.37096992999994</v>
      </c>
      <c r="K65" s="129">
        <f t="shared" si="41"/>
        <v>98.46691962929998</v>
      </c>
      <c r="L65" s="129">
        <f t="shared" si="41"/>
        <v>137.78764747018391</v>
      </c>
      <c r="M65" s="129">
        <f t="shared" si="41"/>
        <v>117.49476394488579</v>
      </c>
      <c r="N65" s="129">
        <f t="shared" si="41"/>
        <v>59.178951584334698</v>
      </c>
      <c r="O65" s="129">
        <f t="shared" si="41"/>
        <v>112.83998110017802</v>
      </c>
      <c r="P65" s="129">
        <f t="shared" si="41"/>
        <v>1532.2776209111798</v>
      </c>
      <c r="Q65" s="129">
        <f t="shared" si="41"/>
        <v>-475.60836287970841</v>
      </c>
      <c r="R65" s="129">
        <f t="shared" si="41"/>
        <v>-304.0182065085055</v>
      </c>
      <c r="S65" s="129">
        <f t="shared" si="41"/>
        <v>-300.45214857359053</v>
      </c>
      <c r="T65" s="129">
        <f t="shared" si="41"/>
        <v>-320.91043005932647</v>
      </c>
      <c r="U65" s="129">
        <f t="shared" si="41"/>
        <v>-330.34929435991972</v>
      </c>
      <c r="V65" s="129">
        <f t="shared" si="41"/>
        <v>-212.45698730351893</v>
      </c>
      <c r="W65" s="129">
        <f t="shared" si="41"/>
        <v>-170.98975717655412</v>
      </c>
      <c r="X65" s="129">
        <f t="shared" si="41"/>
        <v>-191.54785474831971</v>
      </c>
      <c r="Y65" s="129">
        <f t="shared" si="41"/>
        <v>-176.13153329580285</v>
      </c>
      <c r="Z65" s="129">
        <f t="shared" si="41"/>
        <v>-400.74104862876089</v>
      </c>
      <c r="AA65" s="129">
        <f t="shared" si="41"/>
        <v>-181.37665911504848</v>
      </c>
      <c r="AB65" s="129">
        <f t="shared" si="41"/>
        <v>-202.03862570619896</v>
      </c>
      <c r="AC65" s="129">
        <f t="shared" si="41"/>
        <v>-186.72721196326097</v>
      </c>
      <c r="AD65" s="129">
        <f t="shared" si="41"/>
        <v>-233.44268408289355</v>
      </c>
      <c r="AE65" s="129">
        <f t="shared" si="41"/>
        <v>-203.58531092372249</v>
      </c>
      <c r="AF65" s="129">
        <f t="shared" si="41"/>
        <v>-224.35536403295976</v>
      </c>
      <c r="AG65" s="129">
        <f t="shared" si="41"/>
        <v>-209.15311767328933</v>
      </c>
      <c r="AH65" s="129">
        <f t="shared" si="41"/>
        <v>-235.97884885002219</v>
      </c>
      <c r="AI65" s="129">
        <f t="shared" si="41"/>
        <v>-214.83283733852244</v>
      </c>
      <c r="AJ65" s="129">
        <f t="shared" si="41"/>
        <v>-755.71536571190768</v>
      </c>
      <c r="AK65" s="129">
        <f t="shared" si="41"/>
        <v>-218.62671936902677</v>
      </c>
      <c r="AL65" s="129">
        <f t="shared" ref="AL65:BD65" si="42">AL35-AL64</f>
        <v>-239.56718656271704</v>
      </c>
      <c r="AM65" s="129">
        <f t="shared" si="42"/>
        <v>-250.53705842834427</v>
      </c>
      <c r="AN65" s="129">
        <f t="shared" si="42"/>
        <v>-245.53662901262771</v>
      </c>
      <c r="AO65" s="129">
        <f t="shared" si="42"/>
        <v>-229.48619530275397</v>
      </c>
      <c r="AP65" s="129">
        <f t="shared" si="42"/>
        <v>-232.54605725578148</v>
      </c>
      <c r="AQ65" s="129">
        <f t="shared" si="42"/>
        <v>-241.63651782833932</v>
      </c>
      <c r="AR65" s="129">
        <f t="shared" si="42"/>
        <v>-238.75788300662271</v>
      </c>
      <c r="AS65" s="129">
        <f t="shared" si="42"/>
        <v>-241.91046183668897</v>
      </c>
      <c r="AT65" s="129">
        <f t="shared" si="42"/>
        <v>-245.09456645505583</v>
      </c>
      <c r="AU65" s="130">
        <f t="shared" si="42"/>
        <v>-274.31051211960636</v>
      </c>
      <c r="AV65" s="130">
        <f t="shared" si="42"/>
        <v>-251.55861724080245</v>
      </c>
      <c r="AW65" s="130">
        <f t="shared" si="42"/>
        <v>-254.83920341321044</v>
      </c>
      <c r="AX65" s="130">
        <f t="shared" si="42"/>
        <v>-258.15259544734261</v>
      </c>
      <c r="AY65" s="130">
        <f t="shared" si="42"/>
        <v>-267.49912140181601</v>
      </c>
      <c r="AZ65" s="130">
        <f t="shared" si="42"/>
        <v>-264.87911261583412</v>
      </c>
      <c r="BA65" s="130">
        <f t="shared" si="42"/>
        <v>-268.29290374199252</v>
      </c>
      <c r="BB65" s="130">
        <f t="shared" si="42"/>
        <v>-271.74083277941241</v>
      </c>
      <c r="BC65" s="130">
        <f t="shared" si="42"/>
        <v>-301.22324110720655</v>
      </c>
      <c r="BD65" s="130">
        <f t="shared" si="42"/>
        <v>-278.74047351827863</v>
      </c>
      <c r="BE65" s="131"/>
    </row>
    <row r="66" spans="1:57" ht="25" customHeight="1">
      <c r="A66" s="9"/>
      <c r="B66" s="55" t="s">
        <v>35</v>
      </c>
      <c r="C66" s="74" t="s">
        <v>36</v>
      </c>
      <c r="D66" s="75"/>
      <c r="E66" s="95">
        <v>0.01</v>
      </c>
      <c r="F66" s="132">
        <f>E67*$E$66</f>
        <v>30</v>
      </c>
      <c r="G66" s="133">
        <f t="shared" ref="G66:BD66" si="43">F67*$E$66</f>
        <v>29.915460000000003</v>
      </c>
      <c r="H66" s="133">
        <f t="shared" si="43"/>
        <v>32.049574600000007</v>
      </c>
      <c r="I66" s="133">
        <f t="shared" si="43"/>
        <v>34.185032346000007</v>
      </c>
      <c r="J66" s="133">
        <f t="shared" si="43"/>
        <v>35.89941959946001</v>
      </c>
      <c r="K66" s="133">
        <f t="shared" si="43"/>
        <v>37.722123494754605</v>
      </c>
      <c r="L66" s="133">
        <f t="shared" si="43"/>
        <v>39.084013925995151</v>
      </c>
      <c r="M66" s="133">
        <f t="shared" si="43"/>
        <v>40.852730539956944</v>
      </c>
      <c r="N66" s="133">
        <f t="shared" si="43"/>
        <v>42.43620548480537</v>
      </c>
      <c r="O66" s="133">
        <f t="shared" si="43"/>
        <v>43.452357055496769</v>
      </c>
      <c r="P66" s="133">
        <f t="shared" si="43"/>
        <v>45.015280437053519</v>
      </c>
      <c r="Q66" s="133">
        <f t="shared" si="43"/>
        <v>60.788209450535852</v>
      </c>
      <c r="R66" s="133">
        <f t="shared" si="43"/>
        <v>56.640007916244123</v>
      </c>
      <c r="S66" s="133">
        <f t="shared" si="43"/>
        <v>54.166225930321509</v>
      </c>
      <c r="T66" s="133">
        <f t="shared" si="43"/>
        <v>51.703366703888818</v>
      </c>
      <c r="U66" s="133">
        <f t="shared" si="43"/>
        <v>49.011296070334438</v>
      </c>
      <c r="V66" s="133">
        <f t="shared" si="43"/>
        <v>46.197916087438593</v>
      </c>
      <c r="W66" s="133">
        <f t="shared" si="43"/>
        <v>44.535325375277793</v>
      </c>
      <c r="X66" s="133">
        <f t="shared" si="43"/>
        <v>43.270781057265019</v>
      </c>
      <c r="Y66" s="133">
        <f t="shared" si="43"/>
        <v>41.788010320354473</v>
      </c>
      <c r="Z66" s="133">
        <f t="shared" si="43"/>
        <v>40.444575090599983</v>
      </c>
      <c r="AA66" s="133">
        <f t="shared" si="43"/>
        <v>36.841610355218371</v>
      </c>
      <c r="AB66" s="133">
        <f t="shared" si="43"/>
        <v>35.396259867620074</v>
      </c>
      <c r="AC66" s="133">
        <f t="shared" si="43"/>
        <v>33.729836209234278</v>
      </c>
      <c r="AD66" s="133">
        <f t="shared" si="43"/>
        <v>32.199862451694017</v>
      </c>
      <c r="AE66" s="133">
        <f t="shared" si="43"/>
        <v>30.187434235382021</v>
      </c>
      <c r="AF66" s="133">
        <f t="shared" si="43"/>
        <v>28.453455468498618</v>
      </c>
      <c r="AG66" s="133">
        <f t="shared" si="43"/>
        <v>26.494436382854012</v>
      </c>
      <c r="AH66" s="133">
        <f t="shared" si="43"/>
        <v>24.667849569949659</v>
      </c>
      <c r="AI66" s="133">
        <f t="shared" si="43"/>
        <v>22.554739577148936</v>
      </c>
      <c r="AJ66" s="133">
        <f t="shared" si="43"/>
        <v>20.631958599535203</v>
      </c>
      <c r="AK66" s="133">
        <f t="shared" si="43"/>
        <v>13.281124528411477</v>
      </c>
      <c r="AL66" s="133">
        <f t="shared" si="43"/>
        <v>11.227668580005325</v>
      </c>
      <c r="AM66" s="133">
        <f t="shared" si="43"/>
        <v>8.944273400178206</v>
      </c>
      <c r="AN66" s="133">
        <f t="shared" si="43"/>
        <v>6.528345549896545</v>
      </c>
      <c r="AO66" s="133">
        <f t="shared" si="43"/>
        <v>4.1382627152692342</v>
      </c>
      <c r="AP66" s="133">
        <f t="shared" si="43"/>
        <v>1.8847833893943864</v>
      </c>
      <c r="AQ66" s="133">
        <f t="shared" si="43"/>
        <v>-0.42182934926948462</v>
      </c>
      <c r="AR66" s="133">
        <f t="shared" si="43"/>
        <v>-2.8424128210455728</v>
      </c>
      <c r="AS66" s="133">
        <f t="shared" si="43"/>
        <v>-5.2584157793222559</v>
      </c>
      <c r="AT66" s="133">
        <f t="shared" si="43"/>
        <v>-7.7301045554823693</v>
      </c>
      <c r="AU66" s="134">
        <f t="shared" si="43"/>
        <v>-10.25835126558775</v>
      </c>
      <c r="AV66" s="134">
        <f t="shared" si="43"/>
        <v>-13.104039899439693</v>
      </c>
      <c r="AW66" s="134">
        <f t="shared" si="43"/>
        <v>-15.750666470842114</v>
      </c>
      <c r="AX66" s="134">
        <f t="shared" si="43"/>
        <v>-18.456565169682641</v>
      </c>
      <c r="AY66" s="134">
        <f t="shared" si="43"/>
        <v>-21.222656775852894</v>
      </c>
      <c r="AZ66" s="134">
        <f t="shared" si="43"/>
        <v>-24.109874557629581</v>
      </c>
      <c r="BA66" s="134">
        <f t="shared" si="43"/>
        <v>-26.99976442936422</v>
      </c>
      <c r="BB66" s="134">
        <f t="shared" si="43"/>
        <v>-29.95269111107779</v>
      </c>
      <c r="BC66" s="134">
        <f t="shared" si="43"/>
        <v>-32.96962634998269</v>
      </c>
      <c r="BD66" s="134">
        <f t="shared" si="43"/>
        <v>-36.311555024554586</v>
      </c>
      <c r="BE66" s="135"/>
    </row>
    <row r="67" spans="1:57" ht="25" customHeight="1" thickBot="1">
      <c r="A67" s="6"/>
      <c r="B67" s="67"/>
      <c r="C67" s="76" t="s">
        <v>61</v>
      </c>
      <c r="D67" s="77"/>
      <c r="E67" s="124">
        <v>3000</v>
      </c>
      <c r="F67" s="136">
        <f>E67+F66+F65</f>
        <v>2991.5460000000003</v>
      </c>
      <c r="G67" s="137">
        <f t="shared" ref="G67:BD67" si="44">F67+G66+G65</f>
        <v>3204.9574600000005</v>
      </c>
      <c r="H67" s="137">
        <f t="shared" si="44"/>
        <v>3418.5032346000007</v>
      </c>
      <c r="I67" s="137">
        <f t="shared" si="44"/>
        <v>3589.9419599460007</v>
      </c>
      <c r="J67" s="137">
        <f t="shared" si="44"/>
        <v>3772.2123494754605</v>
      </c>
      <c r="K67" s="137">
        <f t="shared" si="44"/>
        <v>3908.401392599515</v>
      </c>
      <c r="L67" s="137">
        <f t="shared" si="44"/>
        <v>4085.2730539956942</v>
      </c>
      <c r="M67" s="137">
        <f t="shared" si="44"/>
        <v>4243.6205484805369</v>
      </c>
      <c r="N67" s="137">
        <f t="shared" si="44"/>
        <v>4345.2357055496768</v>
      </c>
      <c r="O67" s="137">
        <f t="shared" si="44"/>
        <v>4501.5280437053516</v>
      </c>
      <c r="P67" s="137">
        <f t="shared" si="44"/>
        <v>6078.8209450535851</v>
      </c>
      <c r="Q67" s="137">
        <f t="shared" si="44"/>
        <v>5664.0007916244122</v>
      </c>
      <c r="R67" s="137">
        <f t="shared" si="44"/>
        <v>5416.6225930321507</v>
      </c>
      <c r="S67" s="137">
        <f t="shared" si="44"/>
        <v>5170.3366703888814</v>
      </c>
      <c r="T67" s="137">
        <f t="shared" si="44"/>
        <v>4901.1296070334438</v>
      </c>
      <c r="U67" s="137">
        <f t="shared" si="44"/>
        <v>4619.7916087438589</v>
      </c>
      <c r="V67" s="137">
        <f t="shared" si="44"/>
        <v>4453.5325375277789</v>
      </c>
      <c r="W67" s="137">
        <f t="shared" si="44"/>
        <v>4327.0781057265021</v>
      </c>
      <c r="X67" s="137">
        <f t="shared" si="44"/>
        <v>4178.801032035447</v>
      </c>
      <c r="Y67" s="137">
        <f t="shared" si="44"/>
        <v>4044.4575090599983</v>
      </c>
      <c r="Z67" s="137">
        <f t="shared" si="44"/>
        <v>3684.1610355218372</v>
      </c>
      <c r="AA67" s="137">
        <f t="shared" si="44"/>
        <v>3539.6259867620074</v>
      </c>
      <c r="AB67" s="137">
        <f t="shared" si="44"/>
        <v>3372.9836209234281</v>
      </c>
      <c r="AC67" s="137">
        <f t="shared" si="44"/>
        <v>3219.9862451694016</v>
      </c>
      <c r="AD67" s="137">
        <f t="shared" si="44"/>
        <v>3018.743423538202</v>
      </c>
      <c r="AE67" s="137">
        <f t="shared" si="44"/>
        <v>2845.3455468498619</v>
      </c>
      <c r="AF67" s="137">
        <f t="shared" si="44"/>
        <v>2649.443638285401</v>
      </c>
      <c r="AG67" s="137">
        <f t="shared" si="44"/>
        <v>2466.7849569949658</v>
      </c>
      <c r="AH67" s="137">
        <f t="shared" si="44"/>
        <v>2255.4739577148935</v>
      </c>
      <c r="AI67" s="137">
        <f t="shared" si="44"/>
        <v>2063.1958599535201</v>
      </c>
      <c r="AJ67" s="137">
        <f t="shared" si="44"/>
        <v>1328.1124528411476</v>
      </c>
      <c r="AK67" s="137">
        <f t="shared" si="44"/>
        <v>1122.7668580005325</v>
      </c>
      <c r="AL67" s="137">
        <f t="shared" si="44"/>
        <v>894.4273400178206</v>
      </c>
      <c r="AM67" s="137">
        <f t="shared" si="44"/>
        <v>652.83455498965452</v>
      </c>
      <c r="AN67" s="137">
        <f t="shared" si="44"/>
        <v>413.82627152692339</v>
      </c>
      <c r="AO67" s="137">
        <f t="shared" si="44"/>
        <v>188.47833893943863</v>
      </c>
      <c r="AP67" s="137">
        <f t="shared" si="44"/>
        <v>-42.182934926948462</v>
      </c>
      <c r="AQ67" s="137">
        <f t="shared" si="44"/>
        <v>-284.24128210455729</v>
      </c>
      <c r="AR67" s="137">
        <f t="shared" si="44"/>
        <v>-525.84157793222562</v>
      </c>
      <c r="AS67" s="137">
        <f t="shared" si="44"/>
        <v>-773.01045554823691</v>
      </c>
      <c r="AT67" s="137">
        <f t="shared" si="44"/>
        <v>-1025.8351265587751</v>
      </c>
      <c r="AU67" s="138">
        <f t="shared" si="44"/>
        <v>-1310.4039899439692</v>
      </c>
      <c r="AV67" s="138">
        <f t="shared" si="44"/>
        <v>-1575.0666470842114</v>
      </c>
      <c r="AW67" s="138">
        <f t="shared" si="44"/>
        <v>-1845.656516968264</v>
      </c>
      <c r="AX67" s="138">
        <f t="shared" si="44"/>
        <v>-2122.2656775852893</v>
      </c>
      <c r="AY67" s="138">
        <f t="shared" si="44"/>
        <v>-2410.9874557629582</v>
      </c>
      <c r="AZ67" s="138">
        <f t="shared" si="44"/>
        <v>-2699.9764429364218</v>
      </c>
      <c r="BA67" s="138">
        <f t="shared" si="44"/>
        <v>-2995.2691111077788</v>
      </c>
      <c r="BB67" s="138">
        <f t="shared" si="44"/>
        <v>-3296.9626349982691</v>
      </c>
      <c r="BC67" s="138">
        <f t="shared" si="44"/>
        <v>-3631.1555024554582</v>
      </c>
      <c r="BD67" s="138">
        <f t="shared" si="44"/>
        <v>-3946.2075309982915</v>
      </c>
      <c r="BE67" s="139"/>
    </row>
  </sheetData>
  <mergeCells count="5">
    <mergeCell ref="C67:D67"/>
    <mergeCell ref="C65:D65"/>
    <mergeCell ref="C66:D66"/>
    <mergeCell ref="C10:C18"/>
    <mergeCell ref="C19:C23"/>
  </mergeCells>
  <phoneticPr fontId="4"/>
  <pageMargins left="0.7" right="0.7" top="0.75" bottom="0.75" header="0.3" footer="0.3"/>
  <pageSetup paperSize="9" orientation="portrait" horizontalDpi="4294967292" verticalDpi="4294967292"/>
  <ignoredErrors>
    <ignoredError sqref="F3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BA59"/>
  <sheetViews>
    <sheetView topLeftCell="A2" workbookViewId="0">
      <selection activeCell="B12" sqref="B12"/>
    </sheetView>
  </sheetViews>
  <sheetFormatPr baseColWidth="12" defaultRowHeight="18" x14ac:dyDescent="0"/>
  <cols>
    <col min="2" max="2" width="20.33203125" customWidth="1"/>
  </cols>
  <sheetData>
    <row r="34" spans="2:53">
      <c r="B34" t="s">
        <v>144</v>
      </c>
    </row>
    <row r="36" spans="2:53">
      <c r="B36" t="s">
        <v>141</v>
      </c>
    </row>
    <row r="37" spans="2:53">
      <c r="B37" s="15" t="s">
        <v>57</v>
      </c>
      <c r="C37" s="15">
        <f>キャッシュ・フロー表!F26</f>
        <v>50</v>
      </c>
      <c r="D37" s="15">
        <f>キャッシュ・フロー表!G26</f>
        <v>51</v>
      </c>
      <c r="E37" s="15">
        <f>キャッシュ・フロー表!H26</f>
        <v>52</v>
      </c>
      <c r="F37" s="15">
        <f>キャッシュ・フロー表!I26</f>
        <v>53</v>
      </c>
      <c r="G37" s="15">
        <f>キャッシュ・フロー表!J26</f>
        <v>54</v>
      </c>
      <c r="H37" s="15">
        <f>キャッシュ・フロー表!K26</f>
        <v>55</v>
      </c>
      <c r="I37" s="15">
        <f>キャッシュ・フロー表!L26</f>
        <v>56</v>
      </c>
      <c r="J37" s="15">
        <f>キャッシュ・フロー表!M26</f>
        <v>57</v>
      </c>
      <c r="K37" s="15">
        <f>キャッシュ・フロー表!N26</f>
        <v>58</v>
      </c>
      <c r="L37" s="15">
        <f>キャッシュ・フロー表!O26</f>
        <v>59</v>
      </c>
      <c r="M37" s="15">
        <f>キャッシュ・フロー表!P26</f>
        <v>60</v>
      </c>
      <c r="N37" s="15">
        <f>キャッシュ・フロー表!Q26</f>
        <v>61</v>
      </c>
      <c r="O37" s="15">
        <f>キャッシュ・フロー表!R26</f>
        <v>62</v>
      </c>
      <c r="P37" s="15">
        <f>キャッシュ・フロー表!S26</f>
        <v>63</v>
      </c>
      <c r="Q37" s="15">
        <f>キャッシュ・フロー表!T26</f>
        <v>64</v>
      </c>
      <c r="R37" s="15">
        <f>キャッシュ・フロー表!U26</f>
        <v>65</v>
      </c>
      <c r="S37" s="15">
        <f>キャッシュ・フロー表!V26</f>
        <v>66</v>
      </c>
      <c r="T37" s="15">
        <f>キャッシュ・フロー表!W26</f>
        <v>67</v>
      </c>
      <c r="U37" s="15">
        <f>キャッシュ・フロー表!X26</f>
        <v>68</v>
      </c>
      <c r="V37" s="15">
        <f>キャッシュ・フロー表!Y26</f>
        <v>69</v>
      </c>
      <c r="W37" s="15">
        <f>キャッシュ・フロー表!Z26</f>
        <v>70</v>
      </c>
      <c r="X37" s="15">
        <f>キャッシュ・フロー表!AA26</f>
        <v>71</v>
      </c>
      <c r="Y37" s="15">
        <f>キャッシュ・フロー表!AB26</f>
        <v>72</v>
      </c>
      <c r="Z37" s="15">
        <f>キャッシュ・フロー表!AC26</f>
        <v>73</v>
      </c>
      <c r="AA37" s="15">
        <f>キャッシュ・フロー表!AD26</f>
        <v>74</v>
      </c>
      <c r="AB37" s="15">
        <f>キャッシュ・フロー表!AE26</f>
        <v>75</v>
      </c>
      <c r="AC37" s="15">
        <f>キャッシュ・フロー表!AF26</f>
        <v>76</v>
      </c>
      <c r="AD37" s="15">
        <f>キャッシュ・フロー表!AG26</f>
        <v>77</v>
      </c>
      <c r="AE37" s="15">
        <f>キャッシュ・フロー表!AH26</f>
        <v>78</v>
      </c>
      <c r="AF37" s="15">
        <f>キャッシュ・フロー表!AI26</f>
        <v>79</v>
      </c>
      <c r="AG37" s="15">
        <f>キャッシュ・フロー表!AJ26</f>
        <v>80</v>
      </c>
      <c r="AH37" s="15">
        <f>キャッシュ・フロー表!AK26</f>
        <v>81</v>
      </c>
      <c r="AI37" s="15">
        <f>キャッシュ・フロー表!AL26</f>
        <v>82</v>
      </c>
      <c r="AJ37" s="15">
        <f>キャッシュ・フロー表!AM26</f>
        <v>83</v>
      </c>
      <c r="AK37" s="15">
        <f>キャッシュ・フロー表!AN26</f>
        <v>84</v>
      </c>
      <c r="AL37" s="15">
        <f>キャッシュ・フロー表!AO26</f>
        <v>85</v>
      </c>
      <c r="AM37" s="15">
        <f>キャッシュ・フロー表!AP26</f>
        <v>86</v>
      </c>
      <c r="AN37" s="15">
        <f>キャッシュ・フロー表!AQ26</f>
        <v>87</v>
      </c>
      <c r="AO37" s="15">
        <f>キャッシュ・フロー表!AR26</f>
        <v>88</v>
      </c>
      <c r="AP37" s="15">
        <f>キャッシュ・フロー表!AS26</f>
        <v>89</v>
      </c>
      <c r="AQ37" s="15">
        <f>キャッシュ・フロー表!AT26</f>
        <v>90</v>
      </c>
      <c r="AR37" s="15">
        <f>キャッシュ・フロー表!AU26</f>
        <v>91</v>
      </c>
      <c r="AS37" s="15">
        <f>キャッシュ・フロー表!AV26</f>
        <v>92</v>
      </c>
      <c r="AT37" s="15">
        <f>キャッシュ・フロー表!AW26</f>
        <v>93</v>
      </c>
      <c r="AU37" s="15">
        <f>キャッシュ・フロー表!AX26</f>
        <v>94</v>
      </c>
      <c r="AV37" s="15">
        <f>キャッシュ・フロー表!AY26</f>
        <v>95</v>
      </c>
      <c r="AW37" s="15">
        <f>キャッシュ・フロー表!AZ26</f>
        <v>96</v>
      </c>
      <c r="AX37" s="15">
        <f>キャッシュ・フロー表!BA26</f>
        <v>97</v>
      </c>
      <c r="AY37" s="15">
        <f>キャッシュ・フロー表!BB26</f>
        <v>98</v>
      </c>
      <c r="AZ37" s="15">
        <f>キャッシュ・フロー表!BC26</f>
        <v>99</v>
      </c>
      <c r="BA37" s="15">
        <f>キャッシュ・フロー表!BD26</f>
        <v>100</v>
      </c>
    </row>
    <row r="38" spans="2:53">
      <c r="B38" s="15" t="s">
        <v>59</v>
      </c>
      <c r="C38" s="16">
        <f>キャッシュ・フロー表!F35</f>
        <v>500.11</v>
      </c>
      <c r="D38" s="16">
        <f>キャッシュ・フロー表!G35</f>
        <v>500.1</v>
      </c>
      <c r="E38" s="16">
        <f>キャッシュ・フロー表!H35</f>
        <v>500.1</v>
      </c>
      <c r="F38" s="16">
        <f>キャッシュ・フロー表!I35</f>
        <v>485.15</v>
      </c>
      <c r="G38" s="16">
        <f>キャッシュ・フロー表!J35</f>
        <v>485.15</v>
      </c>
      <c r="H38" s="16">
        <f>キャッシュ・フロー表!K35</f>
        <v>485.15</v>
      </c>
      <c r="I38" s="16">
        <f>キャッシュ・フロー表!L35</f>
        <v>485.2</v>
      </c>
      <c r="J38" s="16">
        <f>キャッシュ・フロー表!M35</f>
        <v>485.2</v>
      </c>
      <c r="K38" s="16">
        <f>キャッシュ・フロー表!N35</f>
        <v>485.2</v>
      </c>
      <c r="L38" s="16">
        <f>キャッシュ・フロー表!O35</f>
        <v>485.2</v>
      </c>
      <c r="M38" s="16">
        <f>キャッシュ・フロー表!P35</f>
        <v>2000.2</v>
      </c>
      <c r="N38" s="16">
        <f>キャッシュ・フロー表!Q35</f>
        <v>0.2</v>
      </c>
      <c r="O38" s="16">
        <f>キャッシュ・フロー表!R35</f>
        <v>0.2</v>
      </c>
      <c r="P38" s="16">
        <f>キャッシュ・フロー表!S35</f>
        <v>0.2</v>
      </c>
      <c r="Q38" s="16">
        <f>キャッシュ・フロー表!T35</f>
        <v>0.2</v>
      </c>
      <c r="R38" s="16">
        <f>キャッシュ・フロー表!U35</f>
        <v>156.19999999999999</v>
      </c>
      <c r="S38" s="16">
        <f>キャッシュ・フロー表!V35</f>
        <v>156.19999999999999</v>
      </c>
      <c r="T38" s="16">
        <f>キャッシュ・フロー表!W35</f>
        <v>156.19999999999999</v>
      </c>
      <c r="U38" s="16">
        <f>キャッシュ・フロー表!X35</f>
        <v>156.19999999999999</v>
      </c>
      <c r="V38" s="16">
        <f>キャッシュ・フロー表!Y35</f>
        <v>156.19999999999999</v>
      </c>
      <c r="W38" s="16">
        <f>キャッシュ・フロー表!Z35</f>
        <v>156.19999999999999</v>
      </c>
      <c r="X38" s="16">
        <f>キャッシュ・フロー表!AA35</f>
        <v>156.19999999999999</v>
      </c>
      <c r="Y38" s="16">
        <f>キャッシュ・フロー表!AB35</f>
        <v>156.19999999999999</v>
      </c>
      <c r="Z38" s="16">
        <f>キャッシュ・フロー表!AC35</f>
        <v>156.19999999999999</v>
      </c>
      <c r="AA38" s="16">
        <f>キャッシュ・フロー表!AD35</f>
        <v>156.19999999999999</v>
      </c>
      <c r="AB38" s="16">
        <f>キャッシュ・フロー表!AE35</f>
        <v>156.19999999999999</v>
      </c>
      <c r="AC38" s="16">
        <f>キャッシュ・フロー表!AF35</f>
        <v>156.19999999999999</v>
      </c>
      <c r="AD38" s="16">
        <f>キャッシュ・フロー表!AG35</f>
        <v>156.19999999999999</v>
      </c>
      <c r="AE38" s="16">
        <f>キャッシュ・フロー表!AH35</f>
        <v>156.19999999999999</v>
      </c>
      <c r="AF38" s="16">
        <f>キャッシュ・フロー表!AI35</f>
        <v>156.19999999999999</v>
      </c>
      <c r="AG38" s="16">
        <f>キャッシュ・フロー表!AJ35</f>
        <v>156.19999999999999</v>
      </c>
      <c r="AH38" s="16">
        <f>キャッシュ・フロー表!AK35</f>
        <v>156.19999999999999</v>
      </c>
      <c r="AI38" s="16">
        <f>キャッシュ・フロー表!AL35</f>
        <v>156.19999999999999</v>
      </c>
      <c r="AJ38" s="16">
        <f>キャッシュ・フロー表!AM35</f>
        <v>156.19999999999999</v>
      </c>
      <c r="AK38" s="16">
        <f>キャッシュ・フロー表!AN35</f>
        <v>156.19999999999999</v>
      </c>
      <c r="AL38" s="16">
        <f>キャッシュ・フロー表!AO35</f>
        <v>156.19999999999999</v>
      </c>
      <c r="AM38" s="16">
        <f>キャッシュ・フロー表!AP35</f>
        <v>156.19999999999999</v>
      </c>
      <c r="AN38" s="16">
        <f>キャッシュ・フロー表!AQ35</f>
        <v>156.19999999999999</v>
      </c>
      <c r="AO38" s="16">
        <f>キャッシュ・フロー表!AR35</f>
        <v>156.19999999999999</v>
      </c>
      <c r="AP38" s="16">
        <f>キャッシュ・フロー表!AS35</f>
        <v>156.19999999999999</v>
      </c>
      <c r="AQ38" s="16">
        <f>キャッシュ・フロー表!AT35</f>
        <v>156.19999999999999</v>
      </c>
      <c r="AR38" s="16">
        <f>キャッシュ・フロー表!AU35</f>
        <v>156.19999999999999</v>
      </c>
      <c r="AS38" s="16">
        <f>キャッシュ・フロー表!AV35</f>
        <v>156.19999999999999</v>
      </c>
      <c r="AT38" s="16">
        <f>キャッシュ・フロー表!AW35</f>
        <v>156.19999999999999</v>
      </c>
      <c r="AU38" s="16">
        <f>キャッシュ・フロー表!AX35</f>
        <v>156.19999999999999</v>
      </c>
      <c r="AV38" s="16">
        <f>キャッシュ・フロー表!AY35</f>
        <v>156.19999999999999</v>
      </c>
      <c r="AW38" s="16">
        <f>キャッシュ・フロー表!AZ35</f>
        <v>156.19999999999999</v>
      </c>
      <c r="AX38" s="16">
        <f>キャッシュ・フロー表!BA35</f>
        <v>156.19999999999999</v>
      </c>
      <c r="AY38" s="16">
        <f>キャッシュ・フロー表!BB35</f>
        <v>156.19999999999999</v>
      </c>
      <c r="AZ38" s="16">
        <f>キャッシュ・フロー表!BC35</f>
        <v>156.19999999999999</v>
      </c>
      <c r="BA38" s="16">
        <f>キャッシュ・フロー表!BD35</f>
        <v>156.19999999999999</v>
      </c>
    </row>
    <row r="39" spans="2:53">
      <c r="B39" s="15" t="s">
        <v>60</v>
      </c>
      <c r="C39" s="16">
        <f>-キャッシュ・フロー表!F64</f>
        <v>-538.56399999999996</v>
      </c>
      <c r="D39" s="16">
        <f>-キャッシュ・フロー表!G64</f>
        <v>-316.60400000000004</v>
      </c>
      <c r="E39" s="16">
        <f>-キャッシュ・フロー表!H64</f>
        <v>-318.60380000000004</v>
      </c>
      <c r="F39" s="16">
        <f>-キャッシュ・フロー表!I64</f>
        <v>-347.89630700000004</v>
      </c>
      <c r="G39" s="16">
        <f>-キャッシュ・フロー表!J64</f>
        <v>-338.77903007000003</v>
      </c>
      <c r="H39" s="16">
        <f>-キャッシュ・フロー表!K64</f>
        <v>-386.6830803707</v>
      </c>
      <c r="I39" s="16">
        <f>-キャッシュ・フロー表!L64</f>
        <v>-347.41235252981608</v>
      </c>
      <c r="J39" s="16">
        <f>-キャッシュ・フロー表!M64</f>
        <v>-367.7052360551142</v>
      </c>
      <c r="K39" s="16">
        <f>-キャッシュ・フロー表!N64</f>
        <v>-426.02104841566529</v>
      </c>
      <c r="L39" s="16">
        <f>-キャッシュ・フロー表!O64</f>
        <v>-372.36001889982197</v>
      </c>
      <c r="M39" s="16">
        <f>-キャッシュ・フロー表!P64</f>
        <v>-467.92237908882021</v>
      </c>
      <c r="N39" s="16">
        <f>-キャッシュ・フロー表!Q64</f>
        <v>-475.8083628797084</v>
      </c>
      <c r="O39" s="16">
        <f>-キャッシュ・フロー表!R64</f>
        <v>-304.21820650850549</v>
      </c>
      <c r="P39" s="16">
        <f>-キャッシュ・フロー表!S64</f>
        <v>-300.65214857359052</v>
      </c>
      <c r="Q39" s="16">
        <f>-キャッシュ・フロー表!T64</f>
        <v>-321.11043005932646</v>
      </c>
      <c r="R39" s="16">
        <f>-キャッシュ・フロー表!U64</f>
        <v>-486.54929435991971</v>
      </c>
      <c r="S39" s="16">
        <f>-キャッシュ・フロー表!V64</f>
        <v>-368.65698730351892</v>
      </c>
      <c r="T39" s="16">
        <f>-キャッシュ・フロー表!W64</f>
        <v>-327.18975717655411</v>
      </c>
      <c r="U39" s="16">
        <f>-キャッシュ・フロー表!X64</f>
        <v>-347.7478547483197</v>
      </c>
      <c r="V39" s="16">
        <f>-キャッシュ・フロー表!Y64</f>
        <v>-332.33153329580284</v>
      </c>
      <c r="W39" s="16">
        <f>-キャッシュ・フロー表!Z64</f>
        <v>-556.94104862876088</v>
      </c>
      <c r="X39" s="16">
        <f>-キャッシュ・フロー表!AA64</f>
        <v>-337.57665911504847</v>
      </c>
      <c r="Y39" s="16">
        <f>-キャッシュ・フロー表!AB64</f>
        <v>-358.23862570619895</v>
      </c>
      <c r="Z39" s="16">
        <f>-キャッシュ・フロー表!AC64</f>
        <v>-342.92721196326096</v>
      </c>
      <c r="AA39" s="16">
        <f>-キャッシュ・フロー表!AD64</f>
        <v>-389.64268408289354</v>
      </c>
      <c r="AB39" s="16">
        <f>-キャッシュ・フロー表!AE64</f>
        <v>-359.78531092372248</v>
      </c>
      <c r="AC39" s="16">
        <f>-キャッシュ・フロー表!AF64</f>
        <v>-380.55536403295974</v>
      </c>
      <c r="AD39" s="16">
        <f>-キャッシュ・フロー表!AG64</f>
        <v>-365.35311767328932</v>
      </c>
      <c r="AE39" s="16">
        <f>-キャッシュ・フロー表!AH64</f>
        <v>-392.17884885002218</v>
      </c>
      <c r="AF39" s="16">
        <f>-キャッシュ・フロー表!AI64</f>
        <v>-371.03283733852243</v>
      </c>
      <c r="AG39" s="16">
        <f>-キャッシュ・フロー表!AJ64</f>
        <v>-911.91536571190773</v>
      </c>
      <c r="AH39" s="16">
        <f>-キャッシュ・フロー表!AK64</f>
        <v>-374.82671936902676</v>
      </c>
      <c r="AI39" s="16">
        <f>-キャッシュ・フロー表!AL64</f>
        <v>-395.76718656271703</v>
      </c>
      <c r="AJ39" s="16">
        <f>-キャッシュ・フロー表!AM64</f>
        <v>-406.73705842834426</v>
      </c>
      <c r="AK39" s="16">
        <f>-キャッシュ・フロー表!AN64</f>
        <v>-401.7366290126277</v>
      </c>
      <c r="AL39" s="16">
        <f>-キャッシュ・フロー表!AO64</f>
        <v>-385.68619530275396</v>
      </c>
      <c r="AM39" s="16">
        <f>-キャッシュ・フロー表!AP64</f>
        <v>-388.74605725578147</v>
      </c>
      <c r="AN39" s="16">
        <f>-キャッシュ・フロー表!AQ64</f>
        <v>-397.83651782833931</v>
      </c>
      <c r="AO39" s="16">
        <f>-キャッシュ・フロー表!AR64</f>
        <v>-394.95788300662269</v>
      </c>
      <c r="AP39" s="16">
        <f>-キャッシュ・フロー表!AS64</f>
        <v>-398.11046183668896</v>
      </c>
      <c r="AQ39" s="16">
        <f>-キャッシュ・フロー表!AT64</f>
        <v>-401.29456645505581</v>
      </c>
      <c r="AR39" s="16">
        <f>-キャッシュ・フロー表!AU64</f>
        <v>-430.51051211960635</v>
      </c>
      <c r="AS39" s="16">
        <f>-キャッシュ・フロー表!AV64</f>
        <v>-407.75861724080244</v>
      </c>
      <c r="AT39" s="16">
        <f>-キャッシュ・フロー表!AW64</f>
        <v>-411.03920341321043</v>
      </c>
      <c r="AU39" s="16">
        <f>-キャッシュ・フロー表!AX64</f>
        <v>-414.35259544734259</v>
      </c>
      <c r="AV39" s="16">
        <f>-キャッシュ・フロー表!AY64</f>
        <v>-423.699121401816</v>
      </c>
      <c r="AW39" s="16">
        <f>-キャッシュ・フロー表!AZ64</f>
        <v>-421.07911261583411</v>
      </c>
      <c r="AX39" s="16">
        <f>-キャッシュ・フロー表!BA64</f>
        <v>-424.49290374199251</v>
      </c>
      <c r="AY39" s="16">
        <f>-キャッシュ・フロー表!BB64</f>
        <v>-427.9408327794124</v>
      </c>
      <c r="AZ39" s="16">
        <f>-キャッシュ・フロー表!BC64</f>
        <v>-457.42324110720654</v>
      </c>
      <c r="BA39" s="16">
        <f>-キャッシュ・フロー表!BD64</f>
        <v>-434.94047351827862</v>
      </c>
    </row>
    <row r="40" spans="2:53">
      <c r="B40" s="15" t="s">
        <v>134</v>
      </c>
      <c r="C40" s="16">
        <f>キャッシュ・フロー表!F67</f>
        <v>2991.5460000000003</v>
      </c>
      <c r="D40" s="16">
        <f>キャッシュ・フロー表!G67</f>
        <v>3204.9574600000005</v>
      </c>
      <c r="E40" s="16">
        <f>キャッシュ・フロー表!H67</f>
        <v>3418.5032346000007</v>
      </c>
      <c r="F40" s="16">
        <f>キャッシュ・フロー表!I67</f>
        <v>3589.9419599460007</v>
      </c>
      <c r="G40" s="16">
        <f>キャッシュ・フロー表!J67</f>
        <v>3772.2123494754605</v>
      </c>
      <c r="H40" s="16">
        <f>キャッシュ・フロー表!K67</f>
        <v>3908.401392599515</v>
      </c>
      <c r="I40" s="16">
        <f>キャッシュ・フロー表!L67</f>
        <v>4085.2730539956942</v>
      </c>
      <c r="J40" s="16">
        <f>キャッシュ・フロー表!M67</f>
        <v>4243.6205484805369</v>
      </c>
      <c r="K40" s="16">
        <f>キャッシュ・フロー表!N67</f>
        <v>4345.2357055496768</v>
      </c>
      <c r="L40" s="16">
        <f>キャッシュ・フロー表!O67</f>
        <v>4501.5280437053516</v>
      </c>
      <c r="M40" s="16">
        <f>キャッシュ・フロー表!P67</f>
        <v>6078.8209450535851</v>
      </c>
      <c r="N40" s="16">
        <f>キャッシュ・フロー表!Q67</f>
        <v>5664.0007916244122</v>
      </c>
      <c r="O40" s="16">
        <f>キャッシュ・フロー表!R67</f>
        <v>5416.6225930321507</v>
      </c>
      <c r="P40" s="16">
        <f>キャッシュ・フロー表!S67</f>
        <v>5170.3366703888814</v>
      </c>
      <c r="Q40" s="16">
        <f>キャッシュ・フロー表!T67</f>
        <v>4901.1296070334438</v>
      </c>
      <c r="R40" s="16">
        <f>キャッシュ・フロー表!U67</f>
        <v>4619.7916087438589</v>
      </c>
      <c r="S40" s="16">
        <f>キャッシュ・フロー表!V67</f>
        <v>4453.5325375277789</v>
      </c>
      <c r="T40" s="16">
        <f>キャッシュ・フロー表!W67</f>
        <v>4327.0781057265021</v>
      </c>
      <c r="U40" s="16">
        <f>キャッシュ・フロー表!X67</f>
        <v>4178.801032035447</v>
      </c>
      <c r="V40" s="16">
        <f>キャッシュ・フロー表!Y67</f>
        <v>4044.4575090599983</v>
      </c>
      <c r="W40" s="16">
        <f>キャッシュ・フロー表!Z67</f>
        <v>3684.1610355218372</v>
      </c>
      <c r="X40" s="16">
        <f>キャッシュ・フロー表!AA67</f>
        <v>3539.6259867620074</v>
      </c>
      <c r="Y40" s="16">
        <f>キャッシュ・フロー表!AB67</f>
        <v>3372.9836209234281</v>
      </c>
      <c r="Z40" s="16">
        <f>キャッシュ・フロー表!AC67</f>
        <v>3219.9862451694016</v>
      </c>
      <c r="AA40" s="16">
        <f>キャッシュ・フロー表!AD67</f>
        <v>3018.743423538202</v>
      </c>
      <c r="AB40" s="16">
        <f>キャッシュ・フロー表!AE67</f>
        <v>2845.3455468498619</v>
      </c>
      <c r="AC40" s="16">
        <f>キャッシュ・フロー表!AF67</f>
        <v>2649.443638285401</v>
      </c>
      <c r="AD40" s="16">
        <f>キャッシュ・フロー表!AG67</f>
        <v>2466.7849569949658</v>
      </c>
      <c r="AE40" s="16">
        <f>キャッシュ・フロー表!AH67</f>
        <v>2255.4739577148935</v>
      </c>
      <c r="AF40" s="16">
        <f>キャッシュ・フロー表!AI67</f>
        <v>2063.1958599535201</v>
      </c>
      <c r="AG40" s="16">
        <f>キャッシュ・フロー表!AJ67</f>
        <v>1328.1124528411476</v>
      </c>
      <c r="AH40" s="16">
        <f>キャッシュ・フロー表!AK67</f>
        <v>1122.7668580005325</v>
      </c>
      <c r="AI40" s="16">
        <f>キャッシュ・フロー表!AL67</f>
        <v>894.4273400178206</v>
      </c>
      <c r="AJ40" s="16">
        <f>キャッシュ・フロー表!AM67</f>
        <v>652.83455498965452</v>
      </c>
      <c r="AK40" s="16">
        <f>キャッシュ・フロー表!AN67</f>
        <v>413.82627152692339</v>
      </c>
      <c r="AL40" s="16">
        <f>キャッシュ・フロー表!AO67</f>
        <v>188.47833893943863</v>
      </c>
      <c r="AM40" s="16">
        <f>キャッシュ・フロー表!AP67</f>
        <v>-42.182934926948462</v>
      </c>
      <c r="AN40" s="16">
        <f>キャッシュ・フロー表!AQ67</f>
        <v>-284.24128210455729</v>
      </c>
      <c r="AO40" s="16">
        <f>キャッシュ・フロー表!AR67</f>
        <v>-525.84157793222562</v>
      </c>
      <c r="AP40" s="16">
        <f>キャッシュ・フロー表!AS67</f>
        <v>-773.01045554823691</v>
      </c>
      <c r="AQ40" s="16">
        <f>キャッシュ・フロー表!AT67</f>
        <v>-1025.8351265587751</v>
      </c>
      <c r="AR40" s="16">
        <f>キャッシュ・フロー表!AU67</f>
        <v>-1310.4039899439692</v>
      </c>
      <c r="AS40" s="16">
        <f>キャッシュ・フロー表!AV67</f>
        <v>-1575.0666470842114</v>
      </c>
      <c r="AT40" s="16">
        <f>キャッシュ・フロー表!AW67</f>
        <v>-1845.656516968264</v>
      </c>
      <c r="AU40" s="16">
        <f>キャッシュ・フロー表!AX67</f>
        <v>-2122.2656775852893</v>
      </c>
      <c r="AV40" s="16">
        <f>キャッシュ・フロー表!AY67</f>
        <v>-2410.9874557629582</v>
      </c>
      <c r="AW40" s="16">
        <f>キャッシュ・フロー表!AZ67</f>
        <v>-2699.9764429364218</v>
      </c>
      <c r="AX40" s="16">
        <f>キャッシュ・フロー表!BA67</f>
        <v>-2995.2691111077788</v>
      </c>
      <c r="AY40" s="16">
        <f>キャッシュ・フロー表!BB67</f>
        <v>-3296.9626349982691</v>
      </c>
      <c r="AZ40" s="16">
        <f>キャッシュ・フロー表!BC67</f>
        <v>-3631.1555024554582</v>
      </c>
      <c r="BA40" s="16">
        <f>キャッシュ・フロー表!BD67</f>
        <v>-3946.2075309982915</v>
      </c>
    </row>
    <row r="43" spans="2:53">
      <c r="B43" t="s">
        <v>142</v>
      </c>
    </row>
    <row r="44" spans="2:53">
      <c r="B44" s="15" t="s">
        <v>57</v>
      </c>
      <c r="C44" s="15">
        <f>キャッシュ・フロー表!F5</f>
        <v>50</v>
      </c>
      <c r="D44" s="15">
        <f>キャッシュ・フロー表!G5</f>
        <v>51</v>
      </c>
      <c r="E44" s="15">
        <f>キャッシュ・フロー表!H5</f>
        <v>52</v>
      </c>
      <c r="F44" s="15">
        <f>キャッシュ・フロー表!I5</f>
        <v>53</v>
      </c>
      <c r="G44" s="15">
        <f>キャッシュ・フロー表!J5</f>
        <v>54</v>
      </c>
      <c r="H44" s="15">
        <f>キャッシュ・フロー表!K5</f>
        <v>55</v>
      </c>
      <c r="I44" s="15">
        <f>キャッシュ・フロー表!L5</f>
        <v>56</v>
      </c>
      <c r="J44" s="15">
        <f>キャッシュ・フロー表!M5</f>
        <v>57</v>
      </c>
      <c r="K44" s="15">
        <f>キャッシュ・フロー表!N5</f>
        <v>58</v>
      </c>
      <c r="L44" s="15">
        <f>キャッシュ・フロー表!O5</f>
        <v>59</v>
      </c>
      <c r="M44" s="15">
        <f>キャッシュ・フロー表!P5</f>
        <v>60</v>
      </c>
      <c r="N44" s="15">
        <f>キャッシュ・フロー表!Q5</f>
        <v>61</v>
      </c>
      <c r="O44" s="15">
        <f>キャッシュ・フロー表!R5</f>
        <v>62</v>
      </c>
      <c r="P44" s="15">
        <f>キャッシュ・フロー表!S5</f>
        <v>63</v>
      </c>
      <c r="Q44" s="15">
        <f>キャッシュ・フロー表!T5</f>
        <v>64</v>
      </c>
      <c r="R44" s="15">
        <f>キャッシュ・フロー表!U5</f>
        <v>65</v>
      </c>
      <c r="S44" s="15">
        <f>キャッシュ・フロー表!V5</f>
        <v>66</v>
      </c>
      <c r="T44" s="15">
        <f>キャッシュ・フロー表!W5</f>
        <v>67</v>
      </c>
      <c r="U44" s="15">
        <f>キャッシュ・フロー表!X5</f>
        <v>68</v>
      </c>
      <c r="V44" s="15">
        <f>キャッシュ・フロー表!Y5</f>
        <v>69</v>
      </c>
      <c r="W44" s="15">
        <f>キャッシュ・フロー表!Z5</f>
        <v>70</v>
      </c>
      <c r="X44" s="15">
        <f>キャッシュ・フロー表!AA5</f>
        <v>71</v>
      </c>
      <c r="Y44" s="15">
        <f>キャッシュ・フロー表!AB5</f>
        <v>72</v>
      </c>
      <c r="Z44" s="15">
        <f>キャッシュ・フロー表!AC5</f>
        <v>73</v>
      </c>
      <c r="AA44" s="15">
        <f>キャッシュ・フロー表!AD5</f>
        <v>74</v>
      </c>
      <c r="AB44" s="15">
        <f>キャッシュ・フロー表!AE5</f>
        <v>75</v>
      </c>
      <c r="AC44" s="15">
        <f>キャッシュ・フロー表!AF5</f>
        <v>76</v>
      </c>
      <c r="AD44" s="15">
        <f>キャッシュ・フロー表!AG5</f>
        <v>77</v>
      </c>
      <c r="AE44" s="15">
        <f>キャッシュ・フロー表!AH5</f>
        <v>78</v>
      </c>
      <c r="AF44" s="15">
        <f>キャッシュ・フロー表!AI5</f>
        <v>79</v>
      </c>
      <c r="AG44" s="15">
        <f>キャッシュ・フロー表!AJ5</f>
        <v>80</v>
      </c>
      <c r="AH44" s="15">
        <f>キャッシュ・フロー表!AK5</f>
        <v>81</v>
      </c>
      <c r="AI44" s="15">
        <f>キャッシュ・フロー表!AL5</f>
        <v>82</v>
      </c>
      <c r="AJ44" s="15">
        <f>キャッシュ・フロー表!AM5</f>
        <v>83</v>
      </c>
      <c r="AK44" s="15">
        <f>キャッシュ・フロー表!AN5</f>
        <v>84</v>
      </c>
      <c r="AL44" s="15">
        <f>キャッシュ・フロー表!AO5</f>
        <v>85</v>
      </c>
      <c r="AM44" s="15">
        <f>キャッシュ・フロー表!AP5</f>
        <v>86</v>
      </c>
      <c r="AN44" s="15">
        <f>キャッシュ・フロー表!AQ5</f>
        <v>87</v>
      </c>
      <c r="AO44" s="15">
        <f>キャッシュ・フロー表!AR5</f>
        <v>88</v>
      </c>
      <c r="AP44" s="15">
        <f>キャッシュ・フロー表!AS5</f>
        <v>89</v>
      </c>
      <c r="AQ44" s="15">
        <f>キャッシュ・フロー表!AT5</f>
        <v>90</v>
      </c>
      <c r="AR44" s="15">
        <f>キャッシュ・フロー表!AU5</f>
        <v>91</v>
      </c>
      <c r="AS44" s="15">
        <f>キャッシュ・フロー表!AV5</f>
        <v>92</v>
      </c>
      <c r="AT44" s="15">
        <f>キャッシュ・フロー表!AW5</f>
        <v>93</v>
      </c>
      <c r="AU44" s="15">
        <f>キャッシュ・フロー表!AX5</f>
        <v>94</v>
      </c>
      <c r="AV44" s="15">
        <f>キャッシュ・フロー表!AY5</f>
        <v>95</v>
      </c>
      <c r="AW44" s="15">
        <f>キャッシュ・フロー表!AZ5</f>
        <v>96</v>
      </c>
      <c r="AX44" s="15">
        <f>キャッシュ・フロー表!BA5</f>
        <v>97</v>
      </c>
      <c r="AY44" s="15">
        <f>キャッシュ・フロー表!BB5</f>
        <v>98</v>
      </c>
      <c r="AZ44" s="15">
        <f>キャッシュ・フロー表!BC5</f>
        <v>99</v>
      </c>
      <c r="BA44" s="15">
        <f>キャッシュ・フロー表!BD5</f>
        <v>100</v>
      </c>
    </row>
    <row r="45" spans="2:53">
      <c r="B45" s="15" t="s">
        <v>135</v>
      </c>
      <c r="C45" s="16">
        <f t="shared" ref="C45:AH45" si="0">C38+C39</f>
        <v>-38.453999999999951</v>
      </c>
      <c r="D45" s="16">
        <f t="shared" si="0"/>
        <v>183.49599999999998</v>
      </c>
      <c r="E45" s="16">
        <f t="shared" si="0"/>
        <v>181.49619999999999</v>
      </c>
      <c r="F45" s="16">
        <f t="shared" si="0"/>
        <v>137.25369299999994</v>
      </c>
      <c r="G45" s="16">
        <f t="shared" si="0"/>
        <v>146.37096992999994</v>
      </c>
      <c r="H45" s="16">
        <f t="shared" si="0"/>
        <v>98.46691962929998</v>
      </c>
      <c r="I45" s="16">
        <f t="shared" si="0"/>
        <v>137.78764747018391</v>
      </c>
      <c r="J45" s="16">
        <f t="shared" si="0"/>
        <v>117.49476394488579</v>
      </c>
      <c r="K45" s="16">
        <f t="shared" si="0"/>
        <v>59.178951584334698</v>
      </c>
      <c r="L45" s="16">
        <f t="shared" si="0"/>
        <v>112.83998110017802</v>
      </c>
      <c r="M45" s="16">
        <f t="shared" si="0"/>
        <v>1532.2776209111798</v>
      </c>
      <c r="N45" s="16">
        <f t="shared" si="0"/>
        <v>-475.60836287970841</v>
      </c>
      <c r="O45" s="16">
        <f t="shared" si="0"/>
        <v>-304.0182065085055</v>
      </c>
      <c r="P45" s="16">
        <f t="shared" si="0"/>
        <v>-300.45214857359053</v>
      </c>
      <c r="Q45" s="16">
        <f t="shared" si="0"/>
        <v>-320.91043005932647</v>
      </c>
      <c r="R45" s="16">
        <f t="shared" si="0"/>
        <v>-330.34929435991972</v>
      </c>
      <c r="S45" s="16">
        <f t="shared" si="0"/>
        <v>-212.45698730351893</v>
      </c>
      <c r="T45" s="16">
        <f t="shared" si="0"/>
        <v>-170.98975717655412</v>
      </c>
      <c r="U45" s="16">
        <f t="shared" si="0"/>
        <v>-191.54785474831971</v>
      </c>
      <c r="V45" s="16">
        <f t="shared" si="0"/>
        <v>-176.13153329580285</v>
      </c>
      <c r="W45" s="16">
        <f t="shared" si="0"/>
        <v>-400.74104862876089</v>
      </c>
      <c r="X45" s="16">
        <f t="shared" si="0"/>
        <v>-181.37665911504848</v>
      </c>
      <c r="Y45" s="16">
        <f t="shared" si="0"/>
        <v>-202.03862570619896</v>
      </c>
      <c r="Z45" s="16">
        <f t="shared" si="0"/>
        <v>-186.72721196326097</v>
      </c>
      <c r="AA45" s="16">
        <f t="shared" si="0"/>
        <v>-233.44268408289355</v>
      </c>
      <c r="AB45" s="16">
        <f t="shared" si="0"/>
        <v>-203.58531092372249</v>
      </c>
      <c r="AC45" s="16">
        <f t="shared" si="0"/>
        <v>-224.35536403295976</v>
      </c>
      <c r="AD45" s="16">
        <f t="shared" si="0"/>
        <v>-209.15311767328933</v>
      </c>
      <c r="AE45" s="16">
        <f t="shared" si="0"/>
        <v>-235.97884885002219</v>
      </c>
      <c r="AF45" s="16">
        <f t="shared" si="0"/>
        <v>-214.83283733852244</v>
      </c>
      <c r="AG45" s="16">
        <f t="shared" si="0"/>
        <v>-755.71536571190768</v>
      </c>
      <c r="AH45" s="16">
        <f t="shared" si="0"/>
        <v>-218.62671936902677</v>
      </c>
      <c r="AI45" s="16">
        <f t="shared" ref="AI45:BA45" si="1">AI38+AI39</f>
        <v>-239.56718656271704</v>
      </c>
      <c r="AJ45" s="16">
        <f t="shared" si="1"/>
        <v>-250.53705842834427</v>
      </c>
      <c r="AK45" s="16">
        <f t="shared" si="1"/>
        <v>-245.53662901262771</v>
      </c>
      <c r="AL45" s="16">
        <f t="shared" si="1"/>
        <v>-229.48619530275397</v>
      </c>
      <c r="AM45" s="16">
        <f t="shared" si="1"/>
        <v>-232.54605725578148</v>
      </c>
      <c r="AN45" s="16">
        <f t="shared" si="1"/>
        <v>-241.63651782833932</v>
      </c>
      <c r="AO45" s="16">
        <f t="shared" si="1"/>
        <v>-238.75788300662271</v>
      </c>
      <c r="AP45" s="16">
        <f t="shared" si="1"/>
        <v>-241.91046183668897</v>
      </c>
      <c r="AQ45" s="16">
        <f t="shared" si="1"/>
        <v>-245.09456645505583</v>
      </c>
      <c r="AR45" s="16">
        <f t="shared" si="1"/>
        <v>-274.31051211960636</v>
      </c>
      <c r="AS45" s="16">
        <f t="shared" si="1"/>
        <v>-251.55861724080245</v>
      </c>
      <c r="AT45" s="16">
        <f t="shared" si="1"/>
        <v>-254.83920341321044</v>
      </c>
      <c r="AU45" s="16">
        <f t="shared" si="1"/>
        <v>-258.15259544734261</v>
      </c>
      <c r="AV45" s="16">
        <f t="shared" si="1"/>
        <v>-267.49912140181601</v>
      </c>
      <c r="AW45" s="16">
        <f t="shared" si="1"/>
        <v>-264.87911261583412</v>
      </c>
      <c r="AX45" s="16">
        <f t="shared" si="1"/>
        <v>-268.29290374199252</v>
      </c>
      <c r="AY45" s="16">
        <f t="shared" si="1"/>
        <v>-271.74083277941241</v>
      </c>
      <c r="AZ45" s="16">
        <f t="shared" si="1"/>
        <v>-301.22324110720655</v>
      </c>
      <c r="BA45" s="16">
        <f t="shared" si="1"/>
        <v>-278.74047351827863</v>
      </c>
    </row>
    <row r="46" spans="2:53">
      <c r="B46" s="15" t="s">
        <v>136</v>
      </c>
      <c r="C46" s="16">
        <f>キャッシュ・フロー表!F67</f>
        <v>2991.5460000000003</v>
      </c>
      <c r="D46" s="16">
        <f>キャッシュ・フロー表!G67</f>
        <v>3204.9574600000005</v>
      </c>
      <c r="E46" s="16">
        <f>キャッシュ・フロー表!H67</f>
        <v>3418.5032346000007</v>
      </c>
      <c r="F46" s="16">
        <f>キャッシュ・フロー表!I67</f>
        <v>3589.9419599460007</v>
      </c>
      <c r="G46" s="16">
        <f>キャッシュ・フロー表!J67</f>
        <v>3772.2123494754605</v>
      </c>
      <c r="H46" s="16">
        <f>キャッシュ・フロー表!K67</f>
        <v>3908.401392599515</v>
      </c>
      <c r="I46" s="16">
        <f>キャッシュ・フロー表!L67</f>
        <v>4085.2730539956942</v>
      </c>
      <c r="J46" s="16">
        <f>キャッシュ・フロー表!M67</f>
        <v>4243.6205484805369</v>
      </c>
      <c r="K46" s="16">
        <f>キャッシュ・フロー表!N67</f>
        <v>4345.2357055496768</v>
      </c>
      <c r="L46" s="16">
        <f>キャッシュ・フロー表!O67</f>
        <v>4501.5280437053516</v>
      </c>
      <c r="M46" s="16">
        <f>キャッシュ・フロー表!P67</f>
        <v>6078.8209450535851</v>
      </c>
      <c r="N46" s="16">
        <f>キャッシュ・フロー表!Q67</f>
        <v>5664.0007916244122</v>
      </c>
      <c r="O46" s="16">
        <f>キャッシュ・フロー表!R67</f>
        <v>5416.6225930321507</v>
      </c>
      <c r="P46" s="16">
        <f>キャッシュ・フロー表!S67</f>
        <v>5170.3366703888814</v>
      </c>
      <c r="Q46" s="16">
        <f>キャッシュ・フロー表!T67</f>
        <v>4901.1296070334438</v>
      </c>
      <c r="R46" s="16">
        <f>キャッシュ・フロー表!U67</f>
        <v>4619.7916087438589</v>
      </c>
      <c r="S46" s="16">
        <f>キャッシュ・フロー表!V67</f>
        <v>4453.5325375277789</v>
      </c>
      <c r="T46" s="16">
        <f>キャッシュ・フロー表!W67</f>
        <v>4327.0781057265021</v>
      </c>
      <c r="U46" s="16">
        <f>キャッシュ・フロー表!X67</f>
        <v>4178.801032035447</v>
      </c>
      <c r="V46" s="16">
        <f>キャッシュ・フロー表!Y67</f>
        <v>4044.4575090599983</v>
      </c>
      <c r="W46" s="16">
        <f>キャッシュ・フロー表!Z67</f>
        <v>3684.1610355218372</v>
      </c>
      <c r="X46" s="16">
        <f>キャッシュ・フロー表!AA67</f>
        <v>3539.6259867620074</v>
      </c>
      <c r="Y46" s="16">
        <f>キャッシュ・フロー表!AB67</f>
        <v>3372.9836209234281</v>
      </c>
      <c r="Z46" s="16">
        <f>キャッシュ・フロー表!AC67</f>
        <v>3219.9862451694016</v>
      </c>
      <c r="AA46" s="16">
        <f>キャッシュ・フロー表!AD67</f>
        <v>3018.743423538202</v>
      </c>
      <c r="AB46" s="16">
        <f>キャッシュ・フロー表!AE67</f>
        <v>2845.3455468498619</v>
      </c>
      <c r="AC46" s="16">
        <f>キャッシュ・フロー表!AF67</f>
        <v>2649.443638285401</v>
      </c>
      <c r="AD46" s="16">
        <f>キャッシュ・フロー表!AG67</f>
        <v>2466.7849569949658</v>
      </c>
      <c r="AE46" s="16">
        <f>キャッシュ・フロー表!AH67</f>
        <v>2255.4739577148935</v>
      </c>
      <c r="AF46" s="16">
        <f>キャッシュ・フロー表!AI67</f>
        <v>2063.1958599535201</v>
      </c>
      <c r="AG46" s="16">
        <f>キャッシュ・フロー表!AJ67</f>
        <v>1328.1124528411476</v>
      </c>
      <c r="AH46" s="16">
        <f>キャッシュ・フロー表!AK67</f>
        <v>1122.7668580005325</v>
      </c>
      <c r="AI46" s="16">
        <f>キャッシュ・フロー表!AL67</f>
        <v>894.4273400178206</v>
      </c>
      <c r="AJ46" s="16">
        <f>キャッシュ・フロー表!AM67</f>
        <v>652.83455498965452</v>
      </c>
      <c r="AK46" s="16">
        <f>キャッシュ・フロー表!AN67</f>
        <v>413.82627152692339</v>
      </c>
      <c r="AL46" s="16">
        <f>キャッシュ・フロー表!AO67</f>
        <v>188.47833893943863</v>
      </c>
      <c r="AM46" s="16">
        <f>キャッシュ・フロー表!AP67</f>
        <v>-42.182934926948462</v>
      </c>
      <c r="AN46" s="16">
        <f>キャッシュ・フロー表!AQ67</f>
        <v>-284.24128210455729</v>
      </c>
      <c r="AO46" s="16">
        <f>キャッシュ・フロー表!AR67</f>
        <v>-525.84157793222562</v>
      </c>
      <c r="AP46" s="16">
        <f>キャッシュ・フロー表!AS67</f>
        <v>-773.01045554823691</v>
      </c>
      <c r="AQ46" s="16">
        <f>キャッシュ・フロー表!AT67</f>
        <v>-1025.8351265587751</v>
      </c>
      <c r="AR46" s="16">
        <f>キャッシュ・フロー表!AU67</f>
        <v>-1310.4039899439692</v>
      </c>
      <c r="AS46" s="16">
        <f>キャッシュ・フロー表!AV67</f>
        <v>-1575.0666470842114</v>
      </c>
      <c r="AT46" s="16">
        <f>キャッシュ・フロー表!AW67</f>
        <v>-1845.656516968264</v>
      </c>
      <c r="AU46" s="16">
        <f>キャッシュ・フロー表!AX67</f>
        <v>-2122.2656775852893</v>
      </c>
      <c r="AV46" s="16">
        <f>キャッシュ・フロー表!AY67</f>
        <v>-2410.9874557629582</v>
      </c>
      <c r="AW46" s="16">
        <f>キャッシュ・フロー表!AZ67</f>
        <v>-2699.9764429364218</v>
      </c>
      <c r="AX46" s="16">
        <f>キャッシュ・フロー表!BA67</f>
        <v>-2995.2691111077788</v>
      </c>
      <c r="AY46" s="16">
        <f>キャッシュ・フロー表!BB67</f>
        <v>-3296.9626349982691</v>
      </c>
      <c r="AZ46" s="16">
        <f>キャッシュ・フロー表!BC67</f>
        <v>-3631.1555024554582</v>
      </c>
      <c r="BA46" s="16">
        <f>キャッシュ・フロー表!BD67</f>
        <v>-3946.2075309982915</v>
      </c>
    </row>
    <row r="49" spans="2:53">
      <c r="B49" t="s">
        <v>143</v>
      </c>
    </row>
    <row r="50" spans="2:53">
      <c r="B50" s="15" t="s">
        <v>57</v>
      </c>
      <c r="C50" s="15">
        <f>キャッシュ・フロー表!F5</f>
        <v>50</v>
      </c>
      <c r="D50" s="15">
        <f>キャッシュ・フロー表!G5</f>
        <v>51</v>
      </c>
      <c r="E50" s="15">
        <f>キャッシュ・フロー表!H5</f>
        <v>52</v>
      </c>
      <c r="F50" s="15">
        <f>キャッシュ・フロー表!I5</f>
        <v>53</v>
      </c>
      <c r="G50" s="15">
        <f>キャッシュ・フロー表!J5</f>
        <v>54</v>
      </c>
      <c r="H50" s="15">
        <f>キャッシュ・フロー表!K5</f>
        <v>55</v>
      </c>
      <c r="I50" s="15">
        <f>キャッシュ・フロー表!L5</f>
        <v>56</v>
      </c>
      <c r="J50" s="15">
        <f>キャッシュ・フロー表!M5</f>
        <v>57</v>
      </c>
      <c r="K50" s="15">
        <f>キャッシュ・フロー表!N5</f>
        <v>58</v>
      </c>
      <c r="L50" s="15">
        <f>キャッシュ・フロー表!O5</f>
        <v>59</v>
      </c>
      <c r="M50" s="15">
        <f>キャッシュ・フロー表!P5</f>
        <v>60</v>
      </c>
      <c r="N50" s="15">
        <f>キャッシュ・フロー表!Q5</f>
        <v>61</v>
      </c>
      <c r="O50" s="15">
        <f>キャッシュ・フロー表!R5</f>
        <v>62</v>
      </c>
      <c r="P50" s="15">
        <f>キャッシュ・フロー表!S5</f>
        <v>63</v>
      </c>
      <c r="Q50" s="15">
        <f>キャッシュ・フロー表!T5</f>
        <v>64</v>
      </c>
      <c r="R50" s="15">
        <f>キャッシュ・フロー表!U5</f>
        <v>65</v>
      </c>
      <c r="S50" s="15">
        <f>キャッシュ・フロー表!V5</f>
        <v>66</v>
      </c>
      <c r="T50" s="15">
        <f>キャッシュ・フロー表!W5</f>
        <v>67</v>
      </c>
      <c r="U50" s="15">
        <f>キャッシュ・フロー表!X5</f>
        <v>68</v>
      </c>
      <c r="V50" s="15">
        <f>キャッシュ・フロー表!Y5</f>
        <v>69</v>
      </c>
      <c r="W50" s="15">
        <f>キャッシュ・フロー表!Z5</f>
        <v>70</v>
      </c>
      <c r="X50" s="15">
        <f>キャッシュ・フロー表!AA5</f>
        <v>71</v>
      </c>
      <c r="Y50" s="15">
        <f>キャッシュ・フロー表!AB5</f>
        <v>72</v>
      </c>
      <c r="Z50" s="15">
        <f>キャッシュ・フロー表!AC5</f>
        <v>73</v>
      </c>
      <c r="AA50" s="15">
        <f>キャッシュ・フロー表!AD5</f>
        <v>74</v>
      </c>
      <c r="AB50" s="15">
        <f>キャッシュ・フロー表!AE5</f>
        <v>75</v>
      </c>
      <c r="AC50" s="15">
        <f>キャッシュ・フロー表!AF5</f>
        <v>76</v>
      </c>
      <c r="AD50" s="15">
        <f>キャッシュ・フロー表!AG5</f>
        <v>77</v>
      </c>
      <c r="AE50" s="15">
        <f>キャッシュ・フロー表!AH5</f>
        <v>78</v>
      </c>
      <c r="AF50" s="15">
        <f>キャッシュ・フロー表!AI5</f>
        <v>79</v>
      </c>
      <c r="AG50" s="15">
        <f>キャッシュ・フロー表!AJ5</f>
        <v>80</v>
      </c>
      <c r="AH50" s="15">
        <f>キャッシュ・フロー表!AK5</f>
        <v>81</v>
      </c>
      <c r="AI50" s="15">
        <f>キャッシュ・フロー表!AL5</f>
        <v>82</v>
      </c>
      <c r="AJ50" s="15">
        <f>キャッシュ・フロー表!AM5</f>
        <v>83</v>
      </c>
      <c r="AK50" s="15">
        <f>キャッシュ・フロー表!AN5</f>
        <v>84</v>
      </c>
      <c r="AL50" s="15">
        <f>キャッシュ・フロー表!AO5</f>
        <v>85</v>
      </c>
      <c r="AM50" s="15">
        <f>キャッシュ・フロー表!AP5</f>
        <v>86</v>
      </c>
      <c r="AN50" s="15">
        <f>キャッシュ・フロー表!AQ5</f>
        <v>87</v>
      </c>
      <c r="AO50" s="15">
        <f>キャッシュ・フロー表!AR5</f>
        <v>88</v>
      </c>
      <c r="AP50" s="15">
        <f>キャッシュ・フロー表!AS5</f>
        <v>89</v>
      </c>
      <c r="AQ50" s="15">
        <f>キャッシュ・フロー表!AT5</f>
        <v>90</v>
      </c>
      <c r="AR50" s="15">
        <f>キャッシュ・フロー表!AU5</f>
        <v>91</v>
      </c>
      <c r="AS50" s="15">
        <f>キャッシュ・フロー表!AV5</f>
        <v>92</v>
      </c>
      <c r="AT50" s="15">
        <f>キャッシュ・フロー表!AW5</f>
        <v>93</v>
      </c>
      <c r="AU50" s="15">
        <f>キャッシュ・フロー表!AX5</f>
        <v>94</v>
      </c>
      <c r="AV50" s="15">
        <f>キャッシュ・フロー表!AY5</f>
        <v>95</v>
      </c>
      <c r="AW50" s="15">
        <f>キャッシュ・フロー表!AZ5</f>
        <v>96</v>
      </c>
      <c r="AX50" s="15">
        <f>キャッシュ・フロー表!BA5</f>
        <v>97</v>
      </c>
      <c r="AY50" s="15">
        <f>キャッシュ・フロー表!BB5</f>
        <v>98</v>
      </c>
      <c r="AZ50" s="15">
        <f>キャッシュ・フロー表!BC5</f>
        <v>99</v>
      </c>
      <c r="BA50" s="15">
        <f>キャッシュ・フロー表!BD5</f>
        <v>100</v>
      </c>
    </row>
    <row r="51" spans="2:53">
      <c r="B51" s="15" t="s">
        <v>138</v>
      </c>
      <c r="C51" s="16">
        <f>キャッシュ・フロー表!F35</f>
        <v>500.11</v>
      </c>
      <c r="D51" s="16">
        <f>キャッシュ・フロー表!G35</f>
        <v>500.1</v>
      </c>
      <c r="E51" s="16">
        <f>キャッシュ・フロー表!H35</f>
        <v>500.1</v>
      </c>
      <c r="F51" s="16">
        <f>キャッシュ・フロー表!I35</f>
        <v>485.15</v>
      </c>
      <c r="G51" s="16">
        <f>キャッシュ・フロー表!J35</f>
        <v>485.15</v>
      </c>
      <c r="H51" s="16">
        <f>キャッシュ・フロー表!K35</f>
        <v>485.15</v>
      </c>
      <c r="I51" s="16">
        <f>キャッシュ・フロー表!L35</f>
        <v>485.2</v>
      </c>
      <c r="J51" s="16">
        <f>キャッシュ・フロー表!M35</f>
        <v>485.2</v>
      </c>
      <c r="K51" s="16">
        <f>キャッシュ・フロー表!N35</f>
        <v>485.2</v>
      </c>
      <c r="L51" s="16">
        <f>キャッシュ・フロー表!O35</f>
        <v>485.2</v>
      </c>
      <c r="M51" s="16">
        <f>キャッシュ・フロー表!P35</f>
        <v>2000.2</v>
      </c>
      <c r="N51" s="16">
        <f>キャッシュ・フロー表!Q35</f>
        <v>0.2</v>
      </c>
      <c r="O51" s="16">
        <f>キャッシュ・フロー表!R35</f>
        <v>0.2</v>
      </c>
      <c r="P51" s="16">
        <f>キャッシュ・フロー表!S35</f>
        <v>0.2</v>
      </c>
      <c r="Q51" s="16">
        <f>キャッシュ・フロー表!T35</f>
        <v>0.2</v>
      </c>
      <c r="R51" s="16">
        <f>キャッシュ・フロー表!U35</f>
        <v>156.19999999999999</v>
      </c>
      <c r="S51" s="16">
        <f>キャッシュ・フロー表!V35</f>
        <v>156.19999999999999</v>
      </c>
      <c r="T51" s="16">
        <f>キャッシュ・フロー表!W35</f>
        <v>156.19999999999999</v>
      </c>
      <c r="U51" s="16">
        <f>キャッシュ・フロー表!X35</f>
        <v>156.19999999999999</v>
      </c>
      <c r="V51" s="16">
        <f>キャッシュ・フロー表!Y35</f>
        <v>156.19999999999999</v>
      </c>
      <c r="W51" s="16">
        <f>キャッシュ・フロー表!Z35</f>
        <v>156.19999999999999</v>
      </c>
      <c r="X51" s="16">
        <f>キャッシュ・フロー表!AA35</f>
        <v>156.19999999999999</v>
      </c>
      <c r="Y51" s="16">
        <f>キャッシュ・フロー表!AB35</f>
        <v>156.19999999999999</v>
      </c>
      <c r="Z51" s="16">
        <f>キャッシュ・フロー表!AC35</f>
        <v>156.19999999999999</v>
      </c>
      <c r="AA51" s="16">
        <f>キャッシュ・フロー表!AD35</f>
        <v>156.19999999999999</v>
      </c>
      <c r="AB51" s="16">
        <f>キャッシュ・フロー表!AE35</f>
        <v>156.19999999999999</v>
      </c>
      <c r="AC51" s="16">
        <f>キャッシュ・フロー表!AF35</f>
        <v>156.19999999999999</v>
      </c>
      <c r="AD51" s="16">
        <f>キャッシュ・フロー表!AG35</f>
        <v>156.19999999999999</v>
      </c>
      <c r="AE51" s="16">
        <f>キャッシュ・フロー表!AH35</f>
        <v>156.19999999999999</v>
      </c>
      <c r="AF51" s="16">
        <f>キャッシュ・フロー表!AI35</f>
        <v>156.19999999999999</v>
      </c>
      <c r="AG51" s="16">
        <f>キャッシュ・フロー表!AJ35</f>
        <v>156.19999999999999</v>
      </c>
      <c r="AH51" s="16">
        <f>キャッシュ・フロー表!AK35</f>
        <v>156.19999999999999</v>
      </c>
      <c r="AI51" s="16">
        <f>キャッシュ・フロー表!AL35</f>
        <v>156.19999999999999</v>
      </c>
      <c r="AJ51" s="16">
        <f>キャッシュ・フロー表!AM35</f>
        <v>156.19999999999999</v>
      </c>
      <c r="AK51" s="16">
        <f>キャッシュ・フロー表!AN35</f>
        <v>156.19999999999999</v>
      </c>
      <c r="AL51" s="16">
        <f>キャッシュ・フロー表!AO35</f>
        <v>156.19999999999999</v>
      </c>
      <c r="AM51" s="16">
        <f>キャッシュ・フロー表!AP35</f>
        <v>156.19999999999999</v>
      </c>
      <c r="AN51" s="16">
        <f>キャッシュ・フロー表!AQ35</f>
        <v>156.19999999999999</v>
      </c>
      <c r="AO51" s="16">
        <f>キャッシュ・フロー表!AR35</f>
        <v>156.19999999999999</v>
      </c>
      <c r="AP51" s="16">
        <f>キャッシュ・フロー表!AS35</f>
        <v>156.19999999999999</v>
      </c>
      <c r="AQ51" s="16">
        <f>キャッシュ・フロー表!AT35</f>
        <v>156.19999999999999</v>
      </c>
      <c r="AR51" s="16">
        <f>キャッシュ・フロー表!AU35</f>
        <v>156.19999999999999</v>
      </c>
      <c r="AS51" s="16">
        <f>キャッシュ・フロー表!AV35</f>
        <v>156.19999999999999</v>
      </c>
      <c r="AT51" s="16">
        <f>キャッシュ・フロー表!AW35</f>
        <v>156.19999999999999</v>
      </c>
      <c r="AU51" s="16">
        <f>キャッシュ・フロー表!AX35</f>
        <v>156.19999999999999</v>
      </c>
      <c r="AV51" s="16">
        <f>キャッシュ・フロー表!AY35</f>
        <v>156.19999999999999</v>
      </c>
      <c r="AW51" s="16">
        <f>キャッシュ・フロー表!AZ35</f>
        <v>156.19999999999999</v>
      </c>
      <c r="AX51" s="16">
        <f>キャッシュ・フロー表!BA35</f>
        <v>156.19999999999999</v>
      </c>
      <c r="AY51" s="16">
        <f>キャッシュ・フロー表!BB35</f>
        <v>156.19999999999999</v>
      </c>
      <c r="AZ51" s="16">
        <f>キャッシュ・フロー表!BC35</f>
        <v>156.19999999999999</v>
      </c>
      <c r="BA51" s="16">
        <f>キャッシュ・フロー表!BD35</f>
        <v>156.19999999999999</v>
      </c>
    </row>
    <row r="52" spans="2:53">
      <c r="B52" s="42" t="s">
        <v>137</v>
      </c>
      <c r="C52" s="16">
        <f>キャッシュ・フロー表!F36+キャッシュ・フロー表!F37</f>
        <v>190</v>
      </c>
      <c r="D52" s="16">
        <f>キャッシュ・フロー表!G36+キャッシュ・フロー表!G37</f>
        <v>191.8</v>
      </c>
      <c r="E52" s="16">
        <f>キャッシュ・フロー表!H36+キャッシュ・フロー表!H37</f>
        <v>193.61800000000002</v>
      </c>
      <c r="F52" s="16">
        <f>キャッシュ・フロー表!I36+キャッシュ・フロー表!I37</f>
        <v>195.45418000000004</v>
      </c>
      <c r="G52" s="16">
        <f>キャッシュ・フロー表!J36+キャッシュ・フロー表!J37</f>
        <v>197.30872180000003</v>
      </c>
      <c r="H52" s="16">
        <f>キャッシュ・フロー表!K36+キャッシュ・フロー表!K37</f>
        <v>229.18180901800002</v>
      </c>
      <c r="I52" s="16">
        <f>キャッシュ・フロー表!L36+キャッシュ・フロー表!L37</f>
        <v>201.07362710818003</v>
      </c>
      <c r="J52" s="16">
        <f>キャッシュ・フロー表!M36+キャッシュ・フロー表!M37</f>
        <v>202.98436337926182</v>
      </c>
      <c r="K52" s="16">
        <f>キャッシュ・フロー表!N36+キャッシュ・フロー表!N37</f>
        <v>204.91420701305444</v>
      </c>
      <c r="L52" s="16">
        <f>キャッシュ・フロー表!O36+キャッシュ・フロー表!O37</f>
        <v>206.86334908318497</v>
      </c>
      <c r="M52" s="16">
        <f>キャッシュ・フロー表!P36+キャッシュ・フロー表!P37</f>
        <v>208.83198257401682</v>
      </c>
      <c r="N52" s="16">
        <f>キャッシュ・フロー表!Q36+キャッシュ・フロー表!Q37</f>
        <v>210.820302399757</v>
      </c>
      <c r="O52" s="16">
        <f>キャッシュ・フロー表!R36+キャッシュ・フロー表!R37</f>
        <v>212.82850542375456</v>
      </c>
      <c r="P52" s="16">
        <f>キャッシュ・フロー表!S36+キャッシュ・フロー表!S37</f>
        <v>214.85679047799212</v>
      </c>
      <c r="Q52" s="16">
        <f>キャッシュ・フロー表!T36+キャッシュ・フロー表!T37</f>
        <v>216.90535838277205</v>
      </c>
      <c r="R52" s="16">
        <f>キャッシュ・フロー表!U36+キャッシュ・フロー表!U37</f>
        <v>218.97441196659977</v>
      </c>
      <c r="S52" s="16">
        <f>キャッシュ・フロー表!V36+キャッシュ・フロー表!V37</f>
        <v>221.06415608626577</v>
      </c>
      <c r="T52" s="16">
        <f>キャッシュ・フロー表!W36+キャッシュ・フロー表!W37</f>
        <v>223.17479764712843</v>
      </c>
      <c r="U52" s="16">
        <f>キャッシュ・フロー表!X36+キャッシュ・フロー表!X37</f>
        <v>225.3065456235997</v>
      </c>
      <c r="V52" s="16">
        <f>キャッシュ・フロー表!Y36+キャッシュ・フロー表!Y37</f>
        <v>227.4596110798357</v>
      </c>
      <c r="W52" s="16">
        <f>キャッシュ・フロー表!Z36+キャッシュ・フロー表!Z37</f>
        <v>259.63420719063402</v>
      </c>
      <c r="X52" s="16">
        <f>キャッシュ・フロー表!AA36+キャッシュ・フロー表!AA37</f>
        <v>231.83054926254039</v>
      </c>
      <c r="Y52" s="16">
        <f>キャッシュ・フロー表!AB36+キャッシュ・フロー表!AB37</f>
        <v>234.04885475516579</v>
      </c>
      <c r="Z52" s="16">
        <f>キャッシュ・フロー表!AC36+キャッシュ・フロー表!AC37</f>
        <v>236.28934330271744</v>
      </c>
      <c r="AA52" s="16">
        <f>キャッシュ・フロー表!AD36+キャッシュ・フロー表!AD37</f>
        <v>238.55223673574463</v>
      </c>
      <c r="AB52" s="16">
        <f>キャッシュ・フロー表!AE36+キャッシュ・フロー表!AE37</f>
        <v>240.83775910310209</v>
      </c>
      <c r="AC52" s="16">
        <f>キャッシュ・フロー表!AF36+キャッシュ・フロー表!AF37</f>
        <v>243.14613669413311</v>
      </c>
      <c r="AD52" s="16">
        <f>キャッシュ・フロー表!AG36+キャッシュ・フロー表!AG37</f>
        <v>245.47759806107445</v>
      </c>
      <c r="AE52" s="16">
        <f>キャッシュ・フロー表!AH36+キャッシュ・フロー表!AH37</f>
        <v>247.8323740416852</v>
      </c>
      <c r="AF52" s="16">
        <f>キャッシュ・フロー表!AI36+キャッシュ・フロー表!AI37</f>
        <v>250.21069778210205</v>
      </c>
      <c r="AG52" s="16">
        <f>キャッシュ・フロー表!AJ36+キャッシュ・フロー表!AJ37</f>
        <v>252.61280475992308</v>
      </c>
      <c r="AH52" s="16">
        <f>キャッシュ・フロー表!AK36+キャッシュ・フロー表!AK37</f>
        <v>255.03893280752231</v>
      </c>
      <c r="AI52" s="16">
        <f>キャッシュ・フロー表!AL36+キャッシュ・フロー表!AL37</f>
        <v>257.48932213559755</v>
      </c>
      <c r="AJ52" s="16">
        <f>キャッシュ・フロー表!AM36+キャッシュ・フロー表!AM37</f>
        <v>259.96421535695356</v>
      </c>
      <c r="AK52" s="16">
        <f>キャッシュ・フロー表!AN36+キャッシュ・フロー表!AN37</f>
        <v>262.4638575105231</v>
      </c>
      <c r="AL52" s="16">
        <f>キャッシュ・フロー表!AO36+キャッシュ・フロー表!AO37</f>
        <v>264.9884960856283</v>
      </c>
      <c r="AM52" s="16">
        <f>キャッシュ・フロー表!AP36+キャッシュ・フロー表!AP37</f>
        <v>267.53838104648457</v>
      </c>
      <c r="AN52" s="16">
        <f>キャッシュ・フロー表!AQ36+キャッシュ・フロー表!AQ37</f>
        <v>270.11376485694944</v>
      </c>
      <c r="AO52" s="16">
        <f>キャッシュ・フロー表!AR36+キャッシュ・フロー表!AR37</f>
        <v>272.71490250551892</v>
      </c>
      <c r="AP52" s="16">
        <f>キャッシュ・フロー表!AS36+キャッシュ・フロー表!AS37</f>
        <v>275.34205153057411</v>
      </c>
      <c r="AQ52" s="16">
        <f>キャッシュ・フロー表!AT36+キャッシュ・フロー表!AT37</f>
        <v>277.99547204587986</v>
      </c>
      <c r="AR52" s="16">
        <f>キャッシュ・フロー表!AU36+キャッシュ・フロー表!AU37</f>
        <v>280.67542676633866</v>
      </c>
      <c r="AS52" s="16">
        <f>キャッシュ・フロー表!AV36+キャッシュ・フロー表!AV37</f>
        <v>283.38218103400203</v>
      </c>
      <c r="AT52" s="16">
        <f>キャッシュ・フロー表!AW36+キャッシュ・フロー表!AW37</f>
        <v>286.11600284434206</v>
      </c>
      <c r="AU52" s="16">
        <f>キャッシュ・フロー表!AX36+キャッシュ・フロー表!AX37</f>
        <v>288.8771628727855</v>
      </c>
      <c r="AV52" s="16">
        <f>キャッシュ・フロー表!AY36+キャッシュ・フロー表!AY37</f>
        <v>291.66593450151333</v>
      </c>
      <c r="AW52" s="16">
        <f>キャッシュ・フロー表!AZ36+キャッシュ・フロー表!AZ37</f>
        <v>294.48259384652846</v>
      </c>
      <c r="AX52" s="16">
        <f>キャッシュ・フロー表!BA36+キャッシュ・フロー表!BA37</f>
        <v>297.32741978499377</v>
      </c>
      <c r="AY52" s="16">
        <f>キャッシュ・フロー表!BB36+キャッシュ・フロー表!BB37</f>
        <v>300.20069398284369</v>
      </c>
      <c r="AZ52" s="16">
        <f>キャッシュ・フロー表!BC36+キャッシュ・フロー表!BC37</f>
        <v>303.10270092267211</v>
      </c>
      <c r="BA52" s="16">
        <f>キャッシュ・フロー表!BD36+キャッシュ・フロー表!BD37</f>
        <v>306.03372793189885</v>
      </c>
    </row>
    <row r="53" spans="2:53">
      <c r="B53" s="42" t="s">
        <v>50</v>
      </c>
      <c r="C53" s="16">
        <f>キャッシュ・フロー表!F38</f>
        <v>0</v>
      </c>
      <c r="D53" s="16">
        <f>キャッシュ・フロー表!G38</f>
        <v>0</v>
      </c>
      <c r="E53" s="16">
        <f>キャッシュ・フロー表!H38</f>
        <v>0</v>
      </c>
      <c r="F53" s="16">
        <f>キャッシュ・フロー表!I38</f>
        <v>0</v>
      </c>
      <c r="G53" s="16">
        <f>キャッシュ・フロー表!J38</f>
        <v>0</v>
      </c>
      <c r="H53" s="16">
        <f>キャッシュ・フロー表!K38</f>
        <v>0</v>
      </c>
      <c r="I53" s="16">
        <f>キャッシュ・フロー表!L38</f>
        <v>0</v>
      </c>
      <c r="J53" s="16">
        <f>キャッシュ・フロー表!M38</f>
        <v>0</v>
      </c>
      <c r="K53" s="16">
        <f>キャッシュ・フロー表!N38</f>
        <v>40</v>
      </c>
      <c r="L53" s="16">
        <f>キャッシュ・フロー表!O38</f>
        <v>0</v>
      </c>
      <c r="M53" s="16">
        <f>キャッシュ・フロー表!P38</f>
        <v>135</v>
      </c>
      <c r="N53" s="16">
        <f>キャッシュ・フロー表!Q38</f>
        <v>0</v>
      </c>
      <c r="O53" s="16">
        <f>キャッシュ・フロー表!R38</f>
        <v>0</v>
      </c>
      <c r="P53" s="16">
        <f>キャッシュ・フロー表!S38</f>
        <v>0</v>
      </c>
      <c r="Q53" s="16">
        <f>キャッシュ・フロー表!T38</f>
        <v>0</v>
      </c>
      <c r="R53" s="16">
        <f>キャッシュ・フロー表!U38</f>
        <v>137</v>
      </c>
      <c r="S53" s="16">
        <f>キャッシュ・フロー表!V38</f>
        <v>0</v>
      </c>
      <c r="T53" s="16">
        <f>キャッシュ・フロー表!W38</f>
        <v>0</v>
      </c>
      <c r="U53" s="16">
        <f>キャッシュ・フロー表!X38</f>
        <v>0</v>
      </c>
      <c r="V53" s="16">
        <f>キャッシュ・フロー表!Y38</f>
        <v>0</v>
      </c>
      <c r="W53" s="16">
        <f>キャッシュ・フロー表!Z38</f>
        <v>0</v>
      </c>
      <c r="X53" s="16">
        <f>キャッシュ・フロー表!AA38</f>
        <v>0</v>
      </c>
      <c r="Y53" s="16">
        <f>キャッシュ・フロー表!AB38</f>
        <v>0</v>
      </c>
      <c r="Z53" s="16">
        <f>キャッシュ・フロー表!AC38</f>
        <v>0</v>
      </c>
      <c r="AA53" s="16">
        <f>キャッシュ・フロー表!AD38</f>
        <v>0</v>
      </c>
      <c r="AB53" s="16">
        <f>キャッシュ・フロー表!AE38</f>
        <v>0</v>
      </c>
      <c r="AC53" s="16">
        <f>キャッシュ・フロー表!AF38</f>
        <v>0</v>
      </c>
      <c r="AD53" s="16">
        <f>キャッシュ・フロー表!AG38</f>
        <v>0</v>
      </c>
      <c r="AE53" s="16">
        <f>キャッシュ・フロー表!AH38</f>
        <v>0</v>
      </c>
      <c r="AF53" s="16">
        <f>キャッシュ・フロー表!AI38</f>
        <v>0</v>
      </c>
      <c r="AG53" s="16">
        <f>キャッシュ・フロー表!AJ38</f>
        <v>135</v>
      </c>
      <c r="AH53" s="16">
        <f>キャッシュ・フロー表!AK38</f>
        <v>0</v>
      </c>
      <c r="AI53" s="16">
        <f>キャッシュ・フロー表!AL38</f>
        <v>0</v>
      </c>
      <c r="AJ53" s="16">
        <f>キャッシュ・フロー表!AM38</f>
        <v>0</v>
      </c>
      <c r="AK53" s="16">
        <f>キャッシュ・フロー表!AN38</f>
        <v>0</v>
      </c>
      <c r="AL53" s="16">
        <f>キャッシュ・フロー表!AO38</f>
        <v>0</v>
      </c>
      <c r="AM53" s="16">
        <f>キャッシュ・フロー表!AP38</f>
        <v>0</v>
      </c>
      <c r="AN53" s="16">
        <f>キャッシュ・フロー表!AQ38</f>
        <v>0</v>
      </c>
      <c r="AO53" s="16">
        <f>キャッシュ・フロー表!AR38</f>
        <v>0</v>
      </c>
      <c r="AP53" s="16">
        <f>キャッシュ・フロー表!AS38</f>
        <v>0</v>
      </c>
      <c r="AQ53" s="16">
        <f>キャッシュ・フロー表!AT38</f>
        <v>0</v>
      </c>
      <c r="AR53" s="16">
        <f>キャッシュ・フロー表!AU38</f>
        <v>0</v>
      </c>
      <c r="AS53" s="16">
        <f>キャッシュ・フロー表!AV38</f>
        <v>0</v>
      </c>
      <c r="AT53" s="16">
        <f>キャッシュ・フロー表!AW38</f>
        <v>0</v>
      </c>
      <c r="AU53" s="16">
        <f>キャッシュ・フロー表!AX38</f>
        <v>0</v>
      </c>
      <c r="AV53" s="16">
        <f>キャッシュ・フロー表!AY38</f>
        <v>0</v>
      </c>
      <c r="AW53" s="16">
        <f>キャッシュ・フロー表!AZ38</f>
        <v>0</v>
      </c>
      <c r="AX53" s="16">
        <f>キャッシュ・フロー表!BA38</f>
        <v>0</v>
      </c>
      <c r="AY53" s="16">
        <f>キャッシュ・フロー表!BB38</f>
        <v>0</v>
      </c>
      <c r="AZ53" s="16">
        <f>キャッシュ・フロー表!BC38</f>
        <v>0</v>
      </c>
      <c r="BA53" s="16">
        <f>キャッシュ・フロー表!BD38</f>
        <v>0</v>
      </c>
    </row>
    <row r="54" spans="2:53">
      <c r="B54" s="42" t="s">
        <v>9</v>
      </c>
      <c r="C54" s="16">
        <f>キャッシュ・フロー表!F39</f>
        <v>150</v>
      </c>
      <c r="D54" s="16">
        <f>キャッシュ・フロー表!G39</f>
        <v>0</v>
      </c>
      <c r="E54" s="16">
        <f>キャッシュ・フロー表!H39</f>
        <v>0</v>
      </c>
      <c r="F54" s="16">
        <f>キャッシュ・フロー表!I39</f>
        <v>15</v>
      </c>
      <c r="G54" s="16">
        <f>キャッシュ・フロー表!J39</f>
        <v>0</v>
      </c>
      <c r="H54" s="16">
        <f>キャッシュ・フロー表!K39</f>
        <v>15</v>
      </c>
      <c r="I54" s="16">
        <f>キャッシュ・フロー表!L39</f>
        <v>0</v>
      </c>
      <c r="J54" s="16">
        <f>キャッシュ・フロー表!M39</f>
        <v>15</v>
      </c>
      <c r="K54" s="16">
        <f>キャッシュ・フロー表!N39</f>
        <v>0</v>
      </c>
      <c r="L54" s="16">
        <f>キャッシュ・フロー表!O39</f>
        <v>15</v>
      </c>
      <c r="M54" s="16">
        <f>キャッシュ・フロー表!P39</f>
        <v>0</v>
      </c>
      <c r="N54" s="16">
        <f>キャッシュ・フロー表!Q39</f>
        <v>150</v>
      </c>
      <c r="O54" s="16">
        <f>キャッシュ・フロー表!R39</f>
        <v>0</v>
      </c>
      <c r="P54" s="16">
        <f>キャッシュ・フロー表!S39</f>
        <v>0</v>
      </c>
      <c r="Q54" s="16">
        <f>キャッシュ・フロー表!T39</f>
        <v>15</v>
      </c>
      <c r="R54" s="16">
        <f>キャッシュ・フロー表!U39</f>
        <v>0</v>
      </c>
      <c r="S54" s="16">
        <f>キャッシュ・フロー表!V39</f>
        <v>15</v>
      </c>
      <c r="T54" s="16">
        <f>キャッシュ・フロー表!W39</f>
        <v>0</v>
      </c>
      <c r="U54" s="16">
        <f>キャッシュ・フロー表!X39</f>
        <v>15</v>
      </c>
      <c r="V54" s="16">
        <f>キャッシュ・フロー表!Y39</f>
        <v>0</v>
      </c>
      <c r="W54" s="16">
        <f>キャッシュ・フロー表!Z39</f>
        <v>150</v>
      </c>
      <c r="X54" s="16">
        <f>キャッシュ・フロー表!AA39</f>
        <v>0</v>
      </c>
      <c r="Y54" s="16">
        <f>キャッシュ・フロー表!AB39</f>
        <v>15</v>
      </c>
      <c r="Z54" s="16">
        <f>キャッシュ・フロー表!AC39</f>
        <v>0</v>
      </c>
      <c r="AA54" s="16">
        <f>キャッシュ・フロー表!AD39</f>
        <v>15</v>
      </c>
      <c r="AB54" s="16">
        <f>キャッシュ・フロー表!AE39</f>
        <v>0</v>
      </c>
      <c r="AC54" s="16">
        <f>キャッシュ・フロー表!AF39</f>
        <v>15</v>
      </c>
      <c r="AD54" s="16">
        <f>キャッシュ・フロー表!AG39</f>
        <v>0</v>
      </c>
      <c r="AE54" s="16">
        <f>キャッシュ・フロー表!AH39</f>
        <v>15</v>
      </c>
      <c r="AF54" s="16">
        <f>キャッシュ・フロー表!AI39</f>
        <v>0</v>
      </c>
      <c r="AG54" s="16">
        <f>キャッシュ・フロー表!AJ39</f>
        <v>15</v>
      </c>
      <c r="AH54" s="16">
        <f>キャッシュ・フロー表!AK39</f>
        <v>0</v>
      </c>
      <c r="AI54" s="16">
        <f>キャッシュ・フロー表!AL39</f>
        <v>15</v>
      </c>
      <c r="AJ54" s="16">
        <f>キャッシュ・フロー表!AM39</f>
        <v>0</v>
      </c>
      <c r="AK54" s="16">
        <f>キャッシュ・フロー表!AN39</f>
        <v>15</v>
      </c>
      <c r="AL54" s="16">
        <f>キャッシュ・フロー表!AO39</f>
        <v>0</v>
      </c>
      <c r="AM54" s="16">
        <f>キャッシュ・フロー表!AP39</f>
        <v>0</v>
      </c>
      <c r="AN54" s="16">
        <f>キャッシュ・フロー表!AQ39</f>
        <v>0</v>
      </c>
      <c r="AO54" s="16">
        <f>キャッシュ・フロー表!AR39</f>
        <v>0</v>
      </c>
      <c r="AP54" s="16">
        <f>キャッシュ・フロー表!AS39</f>
        <v>0</v>
      </c>
      <c r="AQ54" s="16">
        <f>キャッシュ・フロー表!AT39</f>
        <v>0</v>
      </c>
      <c r="AR54" s="16">
        <f>キャッシュ・フロー表!AU39</f>
        <v>0</v>
      </c>
      <c r="AS54" s="16">
        <f>キャッシュ・フロー表!AV39</f>
        <v>0</v>
      </c>
      <c r="AT54" s="16">
        <f>キャッシュ・フロー表!AW39</f>
        <v>0</v>
      </c>
      <c r="AU54" s="16">
        <f>キャッシュ・フロー表!AX39</f>
        <v>0</v>
      </c>
      <c r="AV54" s="16">
        <f>キャッシュ・フロー表!AY39</f>
        <v>0</v>
      </c>
      <c r="AW54" s="16">
        <f>キャッシュ・フロー表!AZ39</f>
        <v>0</v>
      </c>
      <c r="AX54" s="16">
        <f>キャッシュ・フロー表!BA39</f>
        <v>0</v>
      </c>
      <c r="AY54" s="16">
        <f>キャッシュ・フロー表!BB39</f>
        <v>0</v>
      </c>
      <c r="AZ54" s="16">
        <f>キャッシュ・フロー表!BC39</f>
        <v>0</v>
      </c>
      <c r="BA54" s="16">
        <f>キャッシュ・フロー表!BD39</f>
        <v>0</v>
      </c>
    </row>
    <row r="55" spans="2:53">
      <c r="B55" s="42" t="s">
        <v>10</v>
      </c>
      <c r="C55" s="16">
        <f>キャッシュ・フロー表!F40</f>
        <v>5</v>
      </c>
      <c r="D55" s="16">
        <f>キャッシュ・フロー表!G40</f>
        <v>5</v>
      </c>
      <c r="E55" s="16">
        <f>キャッシュ・フロー表!H40</f>
        <v>5</v>
      </c>
      <c r="F55" s="16">
        <f>キャッシュ・フロー表!I40</f>
        <v>5</v>
      </c>
      <c r="G55" s="16">
        <f>キャッシュ・フロー表!J40</f>
        <v>5</v>
      </c>
      <c r="H55" s="16">
        <f>キャッシュ・フロー表!K40</f>
        <v>5</v>
      </c>
      <c r="I55" s="16">
        <f>キャッシュ・フロー表!L40</f>
        <v>5</v>
      </c>
      <c r="J55" s="16">
        <f>キャッシュ・フロー表!M40</f>
        <v>5</v>
      </c>
      <c r="K55" s="16">
        <f>キャッシュ・フロー表!N40</f>
        <v>5</v>
      </c>
      <c r="L55" s="16">
        <f>キャッシュ・フロー表!O40</f>
        <v>5</v>
      </c>
      <c r="M55" s="16">
        <f>キャッシュ・フロー表!P40</f>
        <v>5</v>
      </c>
      <c r="N55" s="16">
        <f>キャッシュ・フロー表!Q40</f>
        <v>5</v>
      </c>
      <c r="O55" s="16">
        <f>キャッシュ・フロー表!R40</f>
        <v>5</v>
      </c>
      <c r="P55" s="16">
        <f>キャッシュ・フロー表!S40</f>
        <v>5</v>
      </c>
      <c r="Q55" s="16">
        <f>キャッシュ・フロー表!T40</f>
        <v>5</v>
      </c>
      <c r="R55" s="16">
        <f>キャッシュ・フロー表!U40</f>
        <v>25</v>
      </c>
      <c r="S55" s="16">
        <f>キャッシュ・フロー表!V40</f>
        <v>25</v>
      </c>
      <c r="T55" s="16">
        <f>キャッシュ・フロー表!W40</f>
        <v>25</v>
      </c>
      <c r="U55" s="16">
        <f>キャッシュ・フロー表!X40</f>
        <v>25</v>
      </c>
      <c r="V55" s="16">
        <f>キャッシュ・フロー表!Y40</f>
        <v>25</v>
      </c>
      <c r="W55" s="16">
        <f>キャッシュ・フロー表!Z40</f>
        <v>25</v>
      </c>
      <c r="X55" s="16">
        <f>キャッシュ・フロー表!AA40</f>
        <v>25</v>
      </c>
      <c r="Y55" s="16">
        <f>キャッシュ・フロー表!AB40</f>
        <v>25</v>
      </c>
      <c r="Z55" s="16">
        <f>キャッシュ・フロー表!AC40</f>
        <v>25</v>
      </c>
      <c r="AA55" s="16">
        <f>キャッシュ・フロー表!AD40</f>
        <v>25</v>
      </c>
      <c r="AB55" s="16">
        <f>キャッシュ・フロー表!AE40</f>
        <v>25</v>
      </c>
      <c r="AC55" s="16">
        <f>キャッシュ・フロー表!AF40</f>
        <v>25</v>
      </c>
      <c r="AD55" s="16">
        <f>キャッシュ・フロー表!AG40</f>
        <v>25</v>
      </c>
      <c r="AE55" s="16">
        <f>キャッシュ・フロー表!AH40</f>
        <v>25</v>
      </c>
      <c r="AF55" s="16">
        <f>キャッシュ・フロー表!AI40</f>
        <v>25</v>
      </c>
      <c r="AG55" s="16">
        <f>キャッシュ・フロー表!AJ40</f>
        <v>25</v>
      </c>
      <c r="AH55" s="16">
        <f>キャッシュ・フロー表!AK40</f>
        <v>25</v>
      </c>
      <c r="AI55" s="16">
        <f>キャッシュ・フロー表!AL40</f>
        <v>25</v>
      </c>
      <c r="AJ55" s="16">
        <f>キャッシュ・フロー表!AM40</f>
        <v>25</v>
      </c>
      <c r="AK55" s="16">
        <f>キャッシュ・フロー表!AN40</f>
        <v>25</v>
      </c>
      <c r="AL55" s="16">
        <f>キャッシュ・フロー表!AO40</f>
        <v>25</v>
      </c>
      <c r="AM55" s="16">
        <f>キャッシュ・フロー表!AP40</f>
        <v>25</v>
      </c>
      <c r="AN55" s="16">
        <f>キャッシュ・フロー表!AQ40</f>
        <v>25</v>
      </c>
      <c r="AO55" s="16">
        <f>キャッシュ・フロー表!AR40</f>
        <v>25</v>
      </c>
      <c r="AP55" s="16">
        <f>キャッシュ・フロー表!AS40</f>
        <v>25</v>
      </c>
      <c r="AQ55" s="16">
        <f>キャッシュ・フロー表!AT40</f>
        <v>25</v>
      </c>
      <c r="AR55" s="16">
        <f>キャッシュ・フロー表!AU40</f>
        <v>25</v>
      </c>
      <c r="AS55" s="16">
        <f>キャッシュ・フロー表!AV40</f>
        <v>25</v>
      </c>
      <c r="AT55" s="16">
        <f>キャッシュ・フロー表!AW40</f>
        <v>25</v>
      </c>
      <c r="AU55" s="16">
        <f>キャッシュ・フロー表!AX40</f>
        <v>25</v>
      </c>
      <c r="AV55" s="16">
        <f>キャッシュ・フロー表!AY40</f>
        <v>25</v>
      </c>
      <c r="AW55" s="16">
        <f>キャッシュ・フロー表!AZ40</f>
        <v>25</v>
      </c>
      <c r="AX55" s="16">
        <f>キャッシュ・フロー表!BA40</f>
        <v>25</v>
      </c>
      <c r="AY55" s="16">
        <f>キャッシュ・フロー表!BB40</f>
        <v>25</v>
      </c>
      <c r="AZ55" s="16">
        <f>キャッシュ・フロー表!BC40</f>
        <v>25</v>
      </c>
      <c r="BA55" s="16">
        <f>キャッシュ・フロー表!BD40</f>
        <v>25</v>
      </c>
    </row>
    <row r="56" spans="2:53">
      <c r="B56" s="42" t="s">
        <v>32</v>
      </c>
      <c r="C56" s="16">
        <f>キャッシュ・フロー表!F41</f>
        <v>0</v>
      </c>
      <c r="D56" s="16">
        <f>キャッシュ・フロー表!G41</f>
        <v>0</v>
      </c>
      <c r="E56" s="16">
        <f>キャッシュ・フロー表!H41</f>
        <v>0</v>
      </c>
      <c r="F56" s="16">
        <f>キャッシュ・フロー表!I41</f>
        <v>0</v>
      </c>
      <c r="G56" s="16">
        <f>キャッシュ・フロー表!J41</f>
        <v>0</v>
      </c>
      <c r="H56" s="16">
        <f>キャッシュ・フロー表!K41</f>
        <v>0</v>
      </c>
      <c r="I56" s="16">
        <f>キャッシュ・フロー表!L41</f>
        <v>0</v>
      </c>
      <c r="J56" s="16">
        <f>キャッシュ・フロー表!M41</f>
        <v>0</v>
      </c>
      <c r="K56" s="16">
        <f>キャッシュ・フロー表!N41</f>
        <v>0</v>
      </c>
      <c r="L56" s="16">
        <f>キャッシュ・フロー表!O41</f>
        <v>0</v>
      </c>
      <c r="M56" s="16">
        <f>キャッシュ・フロー表!P41</f>
        <v>0</v>
      </c>
      <c r="N56" s="16">
        <f>キャッシュ・フロー表!Q41</f>
        <v>0</v>
      </c>
      <c r="O56" s="16">
        <f>キャッシュ・フロー表!R41</f>
        <v>0</v>
      </c>
      <c r="P56" s="16">
        <f>キャッシュ・フロー表!S41</f>
        <v>0</v>
      </c>
      <c r="Q56" s="16">
        <f>キャッシュ・フロー表!T41</f>
        <v>0</v>
      </c>
      <c r="R56" s="16">
        <f>キャッシュ・フロー表!U41</f>
        <v>0</v>
      </c>
      <c r="S56" s="16">
        <f>キャッシュ・フロー表!V41</f>
        <v>0</v>
      </c>
      <c r="T56" s="16">
        <f>キャッシュ・フロー表!W41</f>
        <v>0</v>
      </c>
      <c r="U56" s="16">
        <f>キャッシュ・フロー表!X41</f>
        <v>0</v>
      </c>
      <c r="V56" s="16">
        <f>キャッシュ・フロー表!Y41</f>
        <v>0</v>
      </c>
      <c r="W56" s="16">
        <f>キャッシュ・フロー表!Z41</f>
        <v>0</v>
      </c>
      <c r="X56" s="16">
        <f>キャッシュ・フロー表!AA41</f>
        <v>0</v>
      </c>
      <c r="Y56" s="16">
        <f>キャッシュ・フロー表!AB41</f>
        <v>0</v>
      </c>
      <c r="Z56" s="16">
        <f>キャッシュ・フロー表!AC41</f>
        <v>0</v>
      </c>
      <c r="AA56" s="16">
        <f>キャッシュ・フロー表!AD41</f>
        <v>0</v>
      </c>
      <c r="AB56" s="16">
        <f>キャッシュ・フロー表!AE41</f>
        <v>0</v>
      </c>
      <c r="AC56" s="16">
        <f>キャッシュ・フロー表!AF41</f>
        <v>0</v>
      </c>
      <c r="AD56" s="16">
        <f>キャッシュ・フロー表!AG41</f>
        <v>0</v>
      </c>
      <c r="AE56" s="16">
        <f>キャッシュ・フロー表!AH41</f>
        <v>0</v>
      </c>
      <c r="AF56" s="16">
        <f>キャッシュ・フロー表!AI41</f>
        <v>0</v>
      </c>
      <c r="AG56" s="16">
        <f>キャッシュ・フロー表!AJ41</f>
        <v>300</v>
      </c>
      <c r="AH56" s="16">
        <f>キャッシュ・フロー表!AK41</f>
        <v>0</v>
      </c>
      <c r="AI56" s="16">
        <f>キャッシュ・フロー表!AL41</f>
        <v>0</v>
      </c>
      <c r="AJ56" s="16">
        <f>キャッシュ・フロー表!AM41</f>
        <v>0</v>
      </c>
      <c r="AK56" s="16">
        <f>キャッシュ・フロー表!AN41</f>
        <v>0</v>
      </c>
      <c r="AL56" s="16">
        <f>キャッシュ・フロー表!AO41</f>
        <v>0</v>
      </c>
      <c r="AM56" s="16">
        <f>キャッシュ・フロー表!AP41</f>
        <v>0</v>
      </c>
      <c r="AN56" s="16">
        <f>キャッシュ・フロー表!AQ41</f>
        <v>0</v>
      </c>
      <c r="AO56" s="16">
        <f>キャッシュ・フロー表!AR41</f>
        <v>0</v>
      </c>
      <c r="AP56" s="16">
        <f>キャッシュ・フロー表!AS41</f>
        <v>0</v>
      </c>
      <c r="AQ56" s="16">
        <f>キャッシュ・フロー表!AT41</f>
        <v>0</v>
      </c>
      <c r="AR56" s="16">
        <f>キャッシュ・フロー表!AU41</f>
        <v>0</v>
      </c>
      <c r="AS56" s="16">
        <f>キャッシュ・フロー表!AV41</f>
        <v>0</v>
      </c>
      <c r="AT56" s="16">
        <f>キャッシュ・フロー表!AW41</f>
        <v>0</v>
      </c>
      <c r="AU56" s="16">
        <f>キャッシュ・フロー表!AX41</f>
        <v>0</v>
      </c>
      <c r="AV56" s="16">
        <f>キャッシュ・フロー表!AY41</f>
        <v>0</v>
      </c>
      <c r="AW56" s="16">
        <f>キャッシュ・フロー表!AZ41</f>
        <v>0</v>
      </c>
      <c r="AX56" s="16">
        <f>キャッシュ・フロー表!BA41</f>
        <v>0</v>
      </c>
      <c r="AY56" s="16">
        <f>キャッシュ・フロー表!BB41</f>
        <v>0</v>
      </c>
      <c r="AZ56" s="16">
        <f>キャッシュ・フロー表!BC41</f>
        <v>0</v>
      </c>
      <c r="BA56" s="16">
        <f>キャッシュ・フロー表!BD41</f>
        <v>0</v>
      </c>
    </row>
    <row r="57" spans="2:53">
      <c r="B57" s="42" t="s">
        <v>139</v>
      </c>
      <c r="C57" s="16">
        <f>キャッシュ・フロー表!F51</f>
        <v>49.744</v>
      </c>
      <c r="D57" s="16">
        <f>キャッシュ・フロー表!G51</f>
        <v>23.744</v>
      </c>
      <c r="E57" s="16">
        <f>キャッシュ・フロー表!H51</f>
        <v>23.744</v>
      </c>
      <c r="F57" s="16">
        <f>キャッシュ・フロー表!I51</f>
        <v>23.744</v>
      </c>
      <c r="G57" s="16">
        <f>キャッシュ・フロー表!J51</f>
        <v>29.744</v>
      </c>
      <c r="H57" s="16">
        <f>キャッシュ・フロー表!K51</f>
        <v>23.744</v>
      </c>
      <c r="I57" s="16">
        <f>キャッシュ・フロー表!L51</f>
        <v>23.744</v>
      </c>
      <c r="J57" s="16">
        <f>キャッシュ・フロー表!M51</f>
        <v>23.744</v>
      </c>
      <c r="K57" s="16">
        <f>キャッシュ・フロー表!N51</f>
        <v>49.744</v>
      </c>
      <c r="L57" s="16">
        <f>キャッシュ・フロー表!O51</f>
        <v>23.744</v>
      </c>
      <c r="M57" s="16">
        <f>キャッシュ・フロー表!P51</f>
        <v>23.744</v>
      </c>
      <c r="N57" s="16">
        <f>キャッシュ・フロー表!Q51</f>
        <v>23.744</v>
      </c>
      <c r="O57" s="16">
        <f>キャッシュ・フロー表!R51</f>
        <v>29.744</v>
      </c>
      <c r="P57" s="16">
        <f>キャッシュ・フロー表!S51</f>
        <v>23.744</v>
      </c>
      <c r="Q57" s="16">
        <f>キャッシュ・フロー表!T51</f>
        <v>23.744</v>
      </c>
      <c r="R57" s="16">
        <f>キャッシュ・フロー表!U51</f>
        <v>16.3</v>
      </c>
      <c r="S57" s="16">
        <f>キャッシュ・フロー表!V51</f>
        <v>42.3</v>
      </c>
      <c r="T57" s="16">
        <f>キャッシュ・フロー表!W51</f>
        <v>16.3</v>
      </c>
      <c r="U57" s="16">
        <f>キャッシュ・フロー表!X51</f>
        <v>16.3</v>
      </c>
      <c r="V57" s="16">
        <f>キャッシュ・フロー表!Y51</f>
        <v>16.3</v>
      </c>
      <c r="W57" s="16">
        <f>キャッシュ・フロー表!Z51</f>
        <v>22.3</v>
      </c>
      <c r="X57" s="16">
        <f>キャッシュ・フロー表!AA51</f>
        <v>16.3</v>
      </c>
      <c r="Y57" s="16">
        <f>キャッシュ・フロー表!AB51</f>
        <v>16.3</v>
      </c>
      <c r="Z57" s="16">
        <f>キャッシュ・フロー表!AC51</f>
        <v>16.3</v>
      </c>
      <c r="AA57" s="16">
        <f>キャッシュ・フロー表!AD51</f>
        <v>42.3</v>
      </c>
      <c r="AB57" s="16">
        <f>キャッシュ・フロー表!AE51</f>
        <v>27.7</v>
      </c>
      <c r="AC57" s="16">
        <f>キャッシュ・フロー表!AF51</f>
        <v>27.7</v>
      </c>
      <c r="AD57" s="16">
        <f>キャッシュ・フロー表!AG51</f>
        <v>27.7</v>
      </c>
      <c r="AE57" s="16">
        <f>キャッシュ・フロー表!AH51</f>
        <v>33.700000000000003</v>
      </c>
      <c r="AF57" s="16">
        <f>キャッシュ・フロー表!AI51</f>
        <v>27.7</v>
      </c>
      <c r="AG57" s="16">
        <f>キャッシュ・フロー表!AJ51</f>
        <v>25.7</v>
      </c>
      <c r="AH57" s="16">
        <f>キャッシュ・フロー表!AK51</f>
        <v>25.7</v>
      </c>
      <c r="AI57" s="16">
        <f>キャッシュ・フロー表!AL51</f>
        <v>25.7</v>
      </c>
      <c r="AJ57" s="16">
        <f>キャッシュ・フロー表!AM51</f>
        <v>51.7</v>
      </c>
      <c r="AK57" s="16">
        <f>キャッシュ・フロー表!AN51</f>
        <v>25.7</v>
      </c>
      <c r="AL57" s="16">
        <f>キャッシュ・フロー表!AO51</f>
        <v>25.7</v>
      </c>
      <c r="AM57" s="16">
        <f>キャッシュ・フロー表!AP51</f>
        <v>25.7</v>
      </c>
      <c r="AN57" s="16">
        <f>キャッシュ・フロー表!AQ51</f>
        <v>31.7</v>
      </c>
      <c r="AO57" s="16">
        <f>キャッシュ・フロー表!AR51</f>
        <v>25.7</v>
      </c>
      <c r="AP57" s="16">
        <f>キャッシュ・フロー表!AS51</f>
        <v>25.7</v>
      </c>
      <c r="AQ57" s="16">
        <f>キャッシュ・フロー表!AT51</f>
        <v>25.7</v>
      </c>
      <c r="AR57" s="16">
        <f>キャッシュ・フロー表!AU51</f>
        <v>51.7</v>
      </c>
      <c r="AS57" s="16">
        <f>キャッシュ・フロー表!AV51</f>
        <v>25.7</v>
      </c>
      <c r="AT57" s="16">
        <f>キャッシュ・フロー表!AW51</f>
        <v>25.7</v>
      </c>
      <c r="AU57" s="16">
        <f>キャッシュ・フロー表!AX51</f>
        <v>25.7</v>
      </c>
      <c r="AV57" s="16">
        <f>キャッシュ・フロー表!AY51</f>
        <v>31.7</v>
      </c>
      <c r="AW57" s="16">
        <f>キャッシュ・フロー表!AZ51</f>
        <v>25.7</v>
      </c>
      <c r="AX57" s="16">
        <f>キャッシュ・フロー表!BA51</f>
        <v>25.7</v>
      </c>
      <c r="AY57" s="16">
        <f>キャッシュ・フロー表!BB51</f>
        <v>25.7</v>
      </c>
      <c r="AZ57" s="16">
        <f>キャッシュ・フロー表!BC51</f>
        <v>51.7</v>
      </c>
      <c r="BA57" s="16">
        <f>キャッシュ・フロー表!BD51</f>
        <v>25.7</v>
      </c>
    </row>
    <row r="58" spans="2:53">
      <c r="B58" s="42" t="s">
        <v>122</v>
      </c>
      <c r="C58" s="16">
        <f>キャッシュ・フロー表!F55</f>
        <v>32.94</v>
      </c>
      <c r="D58" s="16">
        <f>キャッシュ・フロー表!G55</f>
        <v>0</v>
      </c>
      <c r="E58" s="16">
        <f>キャッシュ・フロー表!H55</f>
        <v>0</v>
      </c>
      <c r="F58" s="16">
        <f>キャッシュ・フロー表!I55</f>
        <v>0</v>
      </c>
      <c r="G58" s="16">
        <f>キャッシュ・フロー表!J55</f>
        <v>0</v>
      </c>
      <c r="H58" s="16">
        <f>キャッシュ・フロー表!K55</f>
        <v>0</v>
      </c>
      <c r="I58" s="16">
        <f>キャッシュ・フロー表!L55</f>
        <v>0</v>
      </c>
      <c r="J58" s="16">
        <f>キャッシュ・フロー表!M55</f>
        <v>0</v>
      </c>
      <c r="K58" s="16">
        <f>キャッシュ・フロー表!N55</f>
        <v>0</v>
      </c>
      <c r="L58" s="16">
        <f>キャッシュ・フロー表!O55</f>
        <v>0</v>
      </c>
      <c r="M58" s="16">
        <f>キャッシュ・フロー表!P55</f>
        <v>0</v>
      </c>
      <c r="N58" s="16">
        <f>キャッシュ・フロー表!Q55</f>
        <v>0</v>
      </c>
      <c r="O58" s="16">
        <f>キャッシュ・フロー表!R55</f>
        <v>0</v>
      </c>
      <c r="P58" s="16">
        <f>キャッシュ・フロー表!S55</f>
        <v>0</v>
      </c>
      <c r="Q58" s="16">
        <f>キャッシュ・フロー表!T55</f>
        <v>0</v>
      </c>
      <c r="R58" s="16">
        <f>キャッシュ・フロー表!U55</f>
        <v>0</v>
      </c>
      <c r="S58" s="16">
        <f>キャッシュ・フロー表!V55</f>
        <v>0</v>
      </c>
      <c r="T58" s="16">
        <f>キャッシュ・フロー表!W55</f>
        <v>0</v>
      </c>
      <c r="U58" s="16">
        <f>キャッシュ・フロー表!X55</f>
        <v>0</v>
      </c>
      <c r="V58" s="16">
        <f>キャッシュ・フロー表!Y55</f>
        <v>0</v>
      </c>
      <c r="W58" s="16">
        <f>キャッシュ・フロー表!Z55</f>
        <v>0</v>
      </c>
      <c r="X58" s="16">
        <f>キャッシュ・フロー表!AA55</f>
        <v>0</v>
      </c>
      <c r="Y58" s="16">
        <f>キャッシュ・フロー表!AB55</f>
        <v>0</v>
      </c>
      <c r="Z58" s="16">
        <f>キャッシュ・フロー表!AC55</f>
        <v>0</v>
      </c>
      <c r="AA58" s="16">
        <f>キャッシュ・フロー表!AD55</f>
        <v>0</v>
      </c>
      <c r="AB58" s="16">
        <f>キャッシュ・フロー表!AE55</f>
        <v>0</v>
      </c>
      <c r="AC58" s="16">
        <f>キャッシュ・フロー表!AF55</f>
        <v>0</v>
      </c>
      <c r="AD58" s="16">
        <f>キャッシュ・フロー表!AG55</f>
        <v>0</v>
      </c>
      <c r="AE58" s="16">
        <f>キャッシュ・フロー表!AH55</f>
        <v>0</v>
      </c>
      <c r="AF58" s="16">
        <f>キャッシュ・フロー表!AI55</f>
        <v>0</v>
      </c>
      <c r="AG58" s="16">
        <f>キャッシュ・フロー表!AJ55</f>
        <v>0</v>
      </c>
      <c r="AH58" s="16">
        <f>キャッシュ・フロー表!AK55</f>
        <v>0</v>
      </c>
      <c r="AI58" s="16">
        <f>キャッシュ・フロー表!AL55</f>
        <v>0</v>
      </c>
      <c r="AJ58" s="16">
        <f>キャッシュ・フロー表!AM55</f>
        <v>0</v>
      </c>
      <c r="AK58" s="16">
        <f>キャッシュ・フロー表!AN55</f>
        <v>0</v>
      </c>
      <c r="AL58" s="16">
        <f>キャッシュ・フロー表!AO55</f>
        <v>0</v>
      </c>
      <c r="AM58" s="16">
        <f>キャッシュ・フロー表!AP55</f>
        <v>0</v>
      </c>
      <c r="AN58" s="16">
        <f>キャッシュ・フロー表!AQ55</f>
        <v>0</v>
      </c>
      <c r="AO58" s="16">
        <f>キャッシュ・フロー表!AR55</f>
        <v>0</v>
      </c>
      <c r="AP58" s="16">
        <f>キャッシュ・フロー表!AS55</f>
        <v>0</v>
      </c>
      <c r="AQ58" s="16">
        <f>キャッシュ・フロー表!AT55</f>
        <v>0</v>
      </c>
      <c r="AR58" s="16">
        <f>キャッシュ・フロー表!AU55</f>
        <v>0</v>
      </c>
      <c r="AS58" s="16">
        <f>キャッシュ・フロー表!AV55</f>
        <v>0</v>
      </c>
      <c r="AT58" s="16">
        <f>キャッシュ・フロー表!AW55</f>
        <v>0</v>
      </c>
      <c r="AU58" s="16">
        <f>キャッシュ・フロー表!AX55</f>
        <v>0</v>
      </c>
      <c r="AV58" s="16">
        <f>キャッシュ・フロー表!AY55</f>
        <v>0</v>
      </c>
      <c r="AW58" s="16">
        <f>キャッシュ・フロー表!AZ55</f>
        <v>0</v>
      </c>
      <c r="AX58" s="16">
        <f>キャッシュ・フロー表!BA55</f>
        <v>0</v>
      </c>
      <c r="AY58" s="16">
        <f>キャッシュ・フロー表!BB55</f>
        <v>0</v>
      </c>
      <c r="AZ58" s="16">
        <f>キャッシュ・フロー表!BC55</f>
        <v>0</v>
      </c>
      <c r="BA58" s="16">
        <f>キャッシュ・フロー表!BD55</f>
        <v>0</v>
      </c>
    </row>
    <row r="59" spans="2:53">
      <c r="B59" s="42" t="s">
        <v>140</v>
      </c>
      <c r="C59" s="16">
        <f>キャッシュ・フロー表!F63</f>
        <v>110.88</v>
      </c>
      <c r="D59" s="16">
        <f>キャッシュ・フロー表!G63</f>
        <v>96.06</v>
      </c>
      <c r="E59" s="16">
        <f>キャッシュ・フロー表!H63</f>
        <v>96.241799999999998</v>
      </c>
      <c r="F59" s="16">
        <f>キャッシュ・フロー表!I63</f>
        <v>108.698127</v>
      </c>
      <c r="G59" s="16">
        <f>キャッシュ・フロー表!J63</f>
        <v>106.72630827</v>
      </c>
      <c r="H59" s="16">
        <f>キャッシュ・フロー表!K63</f>
        <v>113.7572713527</v>
      </c>
      <c r="I59" s="16">
        <f>キャッシュ・フロー表!L63</f>
        <v>117.59472542163601</v>
      </c>
      <c r="J59" s="16">
        <f>キャッシュ・フロー表!M63</f>
        <v>120.97687267585236</v>
      </c>
      <c r="K59" s="16">
        <f>キャッシュ・フロー表!N63</f>
        <v>126.36284140261088</v>
      </c>
      <c r="L59" s="16">
        <f>キャッシュ・フロー表!O63</f>
        <v>121.752669816637</v>
      </c>
      <c r="M59" s="16">
        <f>キャッシュ・フロー表!P63</f>
        <v>95.346396514803359</v>
      </c>
      <c r="N59" s="16">
        <f>キャッシュ・フロー表!Q63</f>
        <v>86.244060479951401</v>
      </c>
      <c r="O59" s="16">
        <f>キャッシュ・フロー表!R63</f>
        <v>56.645701084750911</v>
      </c>
      <c r="P59" s="16">
        <f>キャッシュ・フロー表!S63</f>
        <v>57.051358095598424</v>
      </c>
      <c r="Q59" s="16">
        <f>キャッシュ・フロー表!T63</f>
        <v>60.461071676554411</v>
      </c>
      <c r="R59" s="16">
        <f>キャッシュ・フロー表!U63</f>
        <v>89.274882393319956</v>
      </c>
      <c r="S59" s="16">
        <f>キャッシュ・フロー表!V63</f>
        <v>65.292831217253152</v>
      </c>
      <c r="T59" s="16">
        <f>キャッシュ・フロー表!W63</f>
        <v>62.714959529425684</v>
      </c>
      <c r="U59" s="16">
        <f>キャッシュ・フロー表!X63</f>
        <v>66.141309124719953</v>
      </c>
      <c r="V59" s="16">
        <f>キャッシュ・フロー表!Y63</f>
        <v>63.571922215967142</v>
      </c>
      <c r="W59" s="16">
        <f>キャッシュ・フロー表!Z63</f>
        <v>100.00684143812681</v>
      </c>
      <c r="X59" s="16">
        <f>キャッシュ・フロー表!AA63</f>
        <v>64.446109852508087</v>
      </c>
      <c r="Y59" s="16">
        <f>キャッシュ・フロー表!AB63</f>
        <v>67.889770951033157</v>
      </c>
      <c r="Z59" s="16">
        <f>キャッシュ・フロー表!AC63</f>
        <v>65.337868660543492</v>
      </c>
      <c r="AA59" s="16">
        <f>キャッシュ・フロー表!AD63</f>
        <v>68.790447347148927</v>
      </c>
      <c r="AB59" s="16">
        <f>キャッシュ・フロー表!AE63</f>
        <v>66.247551820620416</v>
      </c>
      <c r="AC59" s="16">
        <f>キャッシュ・フロー表!AF63</f>
        <v>69.709227338826636</v>
      </c>
      <c r="AD59" s="16">
        <f>キャッシュ・フロー表!AG63</f>
        <v>67.175519612214899</v>
      </c>
      <c r="AE59" s="16">
        <f>キャッシュ・フロー表!AH63</f>
        <v>70.646474808337032</v>
      </c>
      <c r="AF59" s="16">
        <f>キャッシュ・フロー表!AI63</f>
        <v>68.122139556420407</v>
      </c>
      <c r="AG59" s="16">
        <f>キャッシュ・フロー表!AJ63</f>
        <v>158.60256095198463</v>
      </c>
      <c r="AH59" s="16">
        <f>キャッシュ・フロー表!AK63</f>
        <v>69.087786561504473</v>
      </c>
      <c r="AI59" s="16">
        <f>キャッシュ・フロー表!AL63</f>
        <v>72.577864427119508</v>
      </c>
      <c r="AJ59" s="16">
        <f>キャッシュ・フロー表!AM63</f>
        <v>70.072843071390722</v>
      </c>
      <c r="AK59" s="16">
        <f>キャッシュ・フロー表!AN63</f>
        <v>73.572771502104629</v>
      </c>
      <c r="AL59" s="16">
        <f>キャッシュ・フロー表!AO63</f>
        <v>69.997699217125671</v>
      </c>
      <c r="AM59" s="16">
        <f>キャッシュ・フロー表!AP63</f>
        <v>70.507676209296918</v>
      </c>
      <c r="AN59" s="16">
        <f>キャッシュ・フロー表!AQ63</f>
        <v>71.022752971389892</v>
      </c>
      <c r="AO59" s="16">
        <f>キャッシュ・フロー表!AR63</f>
        <v>71.542980501103784</v>
      </c>
      <c r="AP59" s="16">
        <f>キャッシュ・フロー表!AS63</f>
        <v>72.068410306114828</v>
      </c>
      <c r="AQ59" s="16">
        <f>キャッシュ・フロー表!AT63</f>
        <v>72.599094409175976</v>
      </c>
      <c r="AR59" s="16">
        <f>キャッシュ・フロー表!AU63</f>
        <v>73.135085353267726</v>
      </c>
      <c r="AS59" s="16">
        <f>キャッシュ・フロー表!AV63</f>
        <v>73.676436206800417</v>
      </c>
      <c r="AT59" s="16">
        <f>キャッシュ・フロー表!AW63</f>
        <v>74.223200568868407</v>
      </c>
      <c r="AU59" s="16">
        <f>キャッシュ・フロー表!AX63</f>
        <v>74.775432574557101</v>
      </c>
      <c r="AV59" s="16">
        <f>キャッシュ・フロー表!AY63</f>
        <v>75.333186900302678</v>
      </c>
      <c r="AW59" s="16">
        <f>キャッシュ・フロー表!AZ63</f>
        <v>75.896518769305686</v>
      </c>
      <c r="AX59" s="16">
        <f>キャッシュ・フロー表!BA63</f>
        <v>76.465483956998753</v>
      </c>
      <c r="AY59" s="16">
        <f>キャッシュ・フロー表!BB63</f>
        <v>77.040138796568741</v>
      </c>
      <c r="AZ59" s="16">
        <f>キャッシュ・フロー表!BC63</f>
        <v>77.62054018453442</v>
      </c>
      <c r="BA59" s="16">
        <f>キャッシュ・フロー表!BD63</f>
        <v>78.206745586379768</v>
      </c>
    </row>
  </sheetData>
  <phoneticPr fontId="4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キャッシュ・フロー表</vt:lpstr>
      <vt:lpstr>分析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2019-04-30T23:44:11Z</dcterms:created>
  <dcterms:modified xsi:type="dcterms:W3CDTF">2019-11-15T13:15:52Z</dcterms:modified>
  <cp:category/>
</cp:coreProperties>
</file>